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5405" windowHeight="415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assessment!$P$3:$P$262</definedName>
    <definedName name="_xlnm._FilterDatabase" localSheetId="4" hidden="1">claims!#REF!</definedName>
    <definedName name="_xlnm._FilterDatabase" localSheetId="5" hidden="1">costs!$C$3:$E$262</definedName>
    <definedName name="_xlnm._FilterDatabase" localSheetId="3" hidden="1">IFR!#REF!</definedName>
    <definedName name="_xlnm._FilterDatabase" localSheetId="0" hidden="1">invoices!#REF!</definedName>
    <definedName name="_xlnm.Print_Area" localSheetId="4">claims!$A$4:$W$270</definedName>
    <definedName name="_xlnm.Print_Area" localSheetId="5">costs!$A$4:$Q$265</definedName>
    <definedName name="_xlnm.Print_Area" localSheetId="3">IFR!$A$1:$AD$265</definedName>
    <definedName name="_xlnm.Print_Area" localSheetId="2">payroll!$A$4:$G$265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J271" i="1" l="1"/>
  <c r="J270" i="1" l="1"/>
  <c r="G262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G141" i="3" l="1"/>
  <c r="Q16" i="3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G5" i="3"/>
  <c r="L5" i="3"/>
  <c r="Q5" i="3"/>
  <c r="G6" i="3"/>
  <c r="L6" i="3"/>
  <c r="Q6" i="3"/>
  <c r="G7" i="3"/>
  <c r="L7" i="3"/>
  <c r="Q7" i="3"/>
  <c r="G8" i="3"/>
  <c r="L8" i="3"/>
  <c r="Q8" i="3"/>
  <c r="G9" i="3"/>
  <c r="L9" i="3"/>
  <c r="Q9" i="3"/>
  <c r="G10" i="3"/>
  <c r="L10" i="3"/>
  <c r="Q10" i="3"/>
  <c r="G11" i="3"/>
  <c r="L11" i="3"/>
  <c r="Q11" i="3"/>
  <c r="G12" i="3"/>
  <c r="L12" i="3"/>
  <c r="Q12" i="3"/>
  <c r="G13" i="3"/>
  <c r="L13" i="3"/>
  <c r="Q13" i="3"/>
  <c r="G14" i="3"/>
  <c r="L14" i="3"/>
  <c r="Q14" i="3"/>
  <c r="G15" i="3"/>
  <c r="L15" i="3"/>
  <c r="Q15" i="3"/>
  <c r="R16" i="3"/>
  <c r="G17" i="3"/>
  <c r="L17" i="3"/>
  <c r="Q17" i="3"/>
  <c r="G18" i="3"/>
  <c r="L18" i="3"/>
  <c r="Q18" i="3"/>
  <c r="G19" i="3"/>
  <c r="L19" i="3"/>
  <c r="Q19" i="3"/>
  <c r="G20" i="3"/>
  <c r="L20" i="3"/>
  <c r="Q20" i="3"/>
  <c r="G21" i="3"/>
  <c r="L21" i="3"/>
  <c r="Q21" i="3"/>
  <c r="G22" i="3"/>
  <c r="L22" i="3"/>
  <c r="Q22" i="3"/>
  <c r="G23" i="3"/>
  <c r="L23" i="3"/>
  <c r="Q23" i="3"/>
  <c r="G24" i="3"/>
  <c r="L24" i="3"/>
  <c r="Q24" i="3"/>
  <c r="G25" i="3"/>
  <c r="L25" i="3"/>
  <c r="Q25" i="3"/>
  <c r="G26" i="3"/>
  <c r="L26" i="3"/>
  <c r="Q26" i="3"/>
  <c r="G27" i="3"/>
  <c r="L27" i="3"/>
  <c r="Q27" i="3"/>
  <c r="G28" i="3"/>
  <c r="L28" i="3"/>
  <c r="Q28" i="3"/>
  <c r="G29" i="3"/>
  <c r="L29" i="3"/>
  <c r="Q29" i="3"/>
  <c r="G30" i="3"/>
  <c r="L30" i="3"/>
  <c r="Q30" i="3"/>
  <c r="G31" i="3"/>
  <c r="L31" i="3"/>
  <c r="Q31" i="3"/>
  <c r="G32" i="3"/>
  <c r="L32" i="3"/>
  <c r="Q32" i="3"/>
  <c r="G33" i="3"/>
  <c r="L33" i="3"/>
  <c r="Q33" i="3"/>
  <c r="G34" i="3"/>
  <c r="L34" i="3"/>
  <c r="Q34" i="3"/>
  <c r="G35" i="3"/>
  <c r="L35" i="3"/>
  <c r="Q35" i="3"/>
  <c r="G36" i="3"/>
  <c r="L36" i="3"/>
  <c r="Q36" i="3"/>
  <c r="G37" i="3"/>
  <c r="L37" i="3"/>
  <c r="Q37" i="3"/>
  <c r="G38" i="3"/>
  <c r="L38" i="3"/>
  <c r="Q38" i="3"/>
  <c r="G39" i="3"/>
  <c r="L39" i="3"/>
  <c r="Q39" i="3"/>
  <c r="G40" i="3"/>
  <c r="L40" i="3"/>
  <c r="Q40" i="3"/>
  <c r="G41" i="3"/>
  <c r="L41" i="3"/>
  <c r="Q41" i="3"/>
  <c r="G42" i="3"/>
  <c r="L42" i="3"/>
  <c r="Q42" i="3"/>
  <c r="G43" i="3"/>
  <c r="L43" i="3"/>
  <c r="Q43" i="3"/>
  <c r="G44" i="3"/>
  <c r="L44" i="3"/>
  <c r="Q44" i="3"/>
  <c r="G45" i="3"/>
  <c r="L45" i="3"/>
  <c r="Q45" i="3"/>
  <c r="G46" i="3"/>
  <c r="L46" i="3"/>
  <c r="Q46" i="3"/>
  <c r="G47" i="3"/>
  <c r="L47" i="3"/>
  <c r="Q47" i="3"/>
  <c r="G48" i="3"/>
  <c r="L48" i="3"/>
  <c r="Q48" i="3"/>
  <c r="G49" i="3"/>
  <c r="L49" i="3"/>
  <c r="Q49" i="3"/>
  <c r="G50" i="3"/>
  <c r="L50" i="3"/>
  <c r="Q50" i="3"/>
  <c r="G51" i="3"/>
  <c r="L51" i="3"/>
  <c r="Q51" i="3"/>
  <c r="G52" i="3"/>
  <c r="L52" i="3"/>
  <c r="Q52" i="3"/>
  <c r="G53" i="3"/>
  <c r="L53" i="3"/>
  <c r="Q53" i="3"/>
  <c r="G54" i="3"/>
  <c r="L54" i="3"/>
  <c r="Q54" i="3"/>
  <c r="G55" i="3"/>
  <c r="L55" i="3"/>
  <c r="Q55" i="3"/>
  <c r="G56" i="3"/>
  <c r="L56" i="3"/>
  <c r="Q56" i="3"/>
  <c r="G57" i="3"/>
  <c r="L57" i="3"/>
  <c r="Q57" i="3"/>
  <c r="G58" i="3"/>
  <c r="L58" i="3"/>
  <c r="Q58" i="3"/>
  <c r="G59" i="3"/>
  <c r="L59" i="3"/>
  <c r="Q59" i="3"/>
  <c r="G60" i="3"/>
  <c r="L60" i="3"/>
  <c r="Q60" i="3"/>
  <c r="G61" i="3"/>
  <c r="L61" i="3"/>
  <c r="Q61" i="3"/>
  <c r="G62" i="3"/>
  <c r="L62" i="3"/>
  <c r="Q62" i="3"/>
  <c r="G63" i="3"/>
  <c r="L63" i="3"/>
  <c r="Q63" i="3"/>
  <c r="G64" i="3"/>
  <c r="L64" i="3"/>
  <c r="Q64" i="3"/>
  <c r="G65" i="3"/>
  <c r="L65" i="3"/>
  <c r="Q65" i="3"/>
  <c r="G66" i="3"/>
  <c r="L66" i="3"/>
  <c r="Q66" i="3"/>
  <c r="G67" i="3"/>
  <c r="L67" i="3"/>
  <c r="Q67" i="3"/>
  <c r="G68" i="3"/>
  <c r="L68" i="3"/>
  <c r="Q68" i="3"/>
  <c r="G69" i="3"/>
  <c r="L69" i="3"/>
  <c r="Q69" i="3"/>
  <c r="G70" i="3"/>
  <c r="L70" i="3"/>
  <c r="Q70" i="3"/>
  <c r="G71" i="3"/>
  <c r="L71" i="3"/>
  <c r="Q71" i="3"/>
  <c r="G72" i="3"/>
  <c r="L72" i="3"/>
  <c r="Q72" i="3"/>
  <c r="G73" i="3"/>
  <c r="L73" i="3"/>
  <c r="Q73" i="3"/>
  <c r="G74" i="3"/>
  <c r="L74" i="3"/>
  <c r="Q74" i="3"/>
  <c r="G75" i="3"/>
  <c r="L75" i="3"/>
  <c r="Q75" i="3"/>
  <c r="G76" i="3"/>
  <c r="L76" i="3"/>
  <c r="Q76" i="3"/>
  <c r="G77" i="3"/>
  <c r="L77" i="3"/>
  <c r="Q77" i="3"/>
  <c r="G78" i="3"/>
  <c r="L78" i="3"/>
  <c r="Q78" i="3"/>
  <c r="G79" i="3"/>
  <c r="L79" i="3"/>
  <c r="Q79" i="3"/>
  <c r="G80" i="3"/>
  <c r="L80" i="3"/>
  <c r="Q80" i="3"/>
  <c r="G81" i="3"/>
  <c r="L81" i="3"/>
  <c r="Q81" i="3"/>
  <c r="G82" i="3"/>
  <c r="L82" i="3"/>
  <c r="Q82" i="3"/>
  <c r="G83" i="3"/>
  <c r="L83" i="3"/>
  <c r="Q83" i="3"/>
  <c r="G84" i="3"/>
  <c r="L84" i="3"/>
  <c r="Q84" i="3"/>
  <c r="G85" i="3"/>
  <c r="L85" i="3"/>
  <c r="Q85" i="3"/>
  <c r="G86" i="3"/>
  <c r="L86" i="3"/>
  <c r="Q86" i="3"/>
  <c r="G87" i="3"/>
  <c r="L87" i="3"/>
  <c r="Q87" i="3"/>
  <c r="G88" i="3"/>
  <c r="L88" i="3"/>
  <c r="Q88" i="3"/>
  <c r="G89" i="3"/>
  <c r="L89" i="3"/>
  <c r="Q89" i="3"/>
  <c r="G90" i="3"/>
  <c r="L90" i="3"/>
  <c r="Q90" i="3"/>
  <c r="G91" i="3"/>
  <c r="L91" i="3"/>
  <c r="Q91" i="3"/>
  <c r="G92" i="3"/>
  <c r="L92" i="3"/>
  <c r="Q92" i="3"/>
  <c r="G93" i="3"/>
  <c r="L93" i="3"/>
  <c r="Q93" i="3"/>
  <c r="G94" i="3"/>
  <c r="L94" i="3"/>
  <c r="Q94" i="3"/>
  <c r="G95" i="3"/>
  <c r="L95" i="3"/>
  <c r="Q95" i="3"/>
  <c r="G96" i="3"/>
  <c r="L96" i="3"/>
  <c r="Q96" i="3"/>
  <c r="G97" i="3"/>
  <c r="L97" i="3"/>
  <c r="Q97" i="3"/>
  <c r="G98" i="3"/>
  <c r="L98" i="3"/>
  <c r="Q98" i="3"/>
  <c r="G99" i="3"/>
  <c r="L99" i="3"/>
  <c r="Q99" i="3"/>
  <c r="G100" i="3"/>
  <c r="L100" i="3"/>
  <c r="Q100" i="3"/>
  <c r="G101" i="3"/>
  <c r="L101" i="3"/>
  <c r="Q101" i="3"/>
  <c r="G102" i="3"/>
  <c r="L102" i="3"/>
  <c r="Q102" i="3"/>
  <c r="G103" i="3"/>
  <c r="L103" i="3"/>
  <c r="Q103" i="3"/>
  <c r="Q104" i="3"/>
  <c r="R104" i="3"/>
  <c r="G105" i="3"/>
  <c r="L105" i="3"/>
  <c r="Q105" i="3"/>
  <c r="G106" i="3"/>
  <c r="L106" i="3"/>
  <c r="Q106" i="3"/>
  <c r="L107" i="3"/>
  <c r="Q107" i="3"/>
  <c r="G108" i="3"/>
  <c r="L108" i="3"/>
  <c r="Q108" i="3"/>
  <c r="G109" i="3"/>
  <c r="L109" i="3"/>
  <c r="Q109" i="3"/>
  <c r="G110" i="3"/>
  <c r="L110" i="3"/>
  <c r="Q110" i="3"/>
  <c r="G111" i="3"/>
  <c r="L111" i="3"/>
  <c r="Q111" i="3"/>
  <c r="G112" i="3"/>
  <c r="L112" i="3"/>
  <c r="Q112" i="3"/>
  <c r="G113" i="3"/>
  <c r="L113" i="3"/>
  <c r="Q113" i="3"/>
  <c r="G114" i="3"/>
  <c r="L114" i="3"/>
  <c r="Q114" i="3"/>
  <c r="G115" i="3"/>
  <c r="L115" i="3"/>
  <c r="Q115" i="3"/>
  <c r="G116" i="3"/>
  <c r="L116" i="3"/>
  <c r="Q116" i="3"/>
  <c r="G117" i="3"/>
  <c r="L117" i="3"/>
  <c r="Q117" i="3"/>
  <c r="G118" i="3"/>
  <c r="L118" i="3"/>
  <c r="Q118" i="3"/>
  <c r="G119" i="3"/>
  <c r="L119" i="3"/>
  <c r="Q119" i="3"/>
  <c r="G120" i="3"/>
  <c r="L120" i="3"/>
  <c r="Q120" i="3"/>
  <c r="G121" i="3"/>
  <c r="L121" i="3"/>
  <c r="Q121" i="3"/>
  <c r="G122" i="3"/>
  <c r="L122" i="3"/>
  <c r="Q122" i="3"/>
  <c r="G123" i="3"/>
  <c r="L123" i="3"/>
  <c r="Q123" i="3"/>
  <c r="G124" i="3"/>
  <c r="L124" i="3"/>
  <c r="Q124" i="3"/>
  <c r="G125" i="3"/>
  <c r="L125" i="3"/>
  <c r="Q125" i="3"/>
  <c r="G126" i="3"/>
  <c r="L126" i="3"/>
  <c r="Q126" i="3"/>
  <c r="G127" i="3"/>
  <c r="L127" i="3"/>
  <c r="Q127" i="3"/>
  <c r="G128" i="3"/>
  <c r="L128" i="3"/>
  <c r="Q128" i="3"/>
  <c r="G129" i="3"/>
  <c r="L129" i="3"/>
  <c r="Q129" i="3"/>
  <c r="Q130" i="3"/>
  <c r="R130" i="3" s="1"/>
  <c r="G131" i="3"/>
  <c r="L131" i="3"/>
  <c r="Q131" i="3"/>
  <c r="G132" i="3"/>
  <c r="L132" i="3"/>
  <c r="Q132" i="3"/>
  <c r="G133" i="3"/>
  <c r="L133" i="3"/>
  <c r="Q133" i="3"/>
  <c r="G134" i="3"/>
  <c r="L134" i="3"/>
  <c r="Q134" i="3"/>
  <c r="G135" i="3"/>
  <c r="L135" i="3"/>
  <c r="Q135" i="3"/>
  <c r="G136" i="3"/>
  <c r="L136" i="3"/>
  <c r="Q136" i="3"/>
  <c r="G137" i="3"/>
  <c r="L137" i="3"/>
  <c r="Q137" i="3"/>
  <c r="G138" i="3"/>
  <c r="L138" i="3"/>
  <c r="Q138" i="3"/>
  <c r="G139" i="3"/>
  <c r="L139" i="3"/>
  <c r="Q139" i="3"/>
  <c r="G140" i="3"/>
  <c r="L140" i="3"/>
  <c r="Q140" i="3"/>
  <c r="L141" i="3"/>
  <c r="Q141" i="3"/>
  <c r="G142" i="3"/>
  <c r="L142" i="3"/>
  <c r="Q142" i="3"/>
  <c r="G143" i="3"/>
  <c r="L143" i="3"/>
  <c r="Q143" i="3"/>
  <c r="G144" i="3"/>
  <c r="L144" i="3"/>
  <c r="Q144" i="3"/>
  <c r="G145" i="3"/>
  <c r="L145" i="3"/>
  <c r="Q145" i="3"/>
  <c r="G146" i="3"/>
  <c r="L146" i="3"/>
  <c r="Q146" i="3"/>
  <c r="G147" i="3"/>
  <c r="L147" i="3"/>
  <c r="Q147" i="3"/>
  <c r="G148" i="3"/>
  <c r="L148" i="3"/>
  <c r="Q148" i="3"/>
  <c r="G149" i="3"/>
  <c r="L149" i="3"/>
  <c r="Q149" i="3"/>
  <c r="G150" i="3"/>
  <c r="L150" i="3"/>
  <c r="Q150" i="3"/>
  <c r="G151" i="3"/>
  <c r="L151" i="3"/>
  <c r="Q151" i="3"/>
  <c r="G152" i="3"/>
  <c r="L152" i="3"/>
  <c r="Q152" i="3"/>
  <c r="G153" i="3"/>
  <c r="L153" i="3"/>
  <c r="Q153" i="3"/>
  <c r="G154" i="3"/>
  <c r="L154" i="3"/>
  <c r="Q154" i="3"/>
  <c r="G155" i="3"/>
  <c r="L155" i="3"/>
  <c r="Q155" i="3"/>
  <c r="G156" i="3"/>
  <c r="L156" i="3"/>
  <c r="Q156" i="3"/>
  <c r="G157" i="3"/>
  <c r="L157" i="3"/>
  <c r="Q157" i="3"/>
  <c r="G158" i="3"/>
  <c r="L158" i="3"/>
  <c r="Q158" i="3"/>
  <c r="G159" i="3"/>
  <c r="L159" i="3"/>
  <c r="Q159" i="3"/>
  <c r="G160" i="3"/>
  <c r="L160" i="3"/>
  <c r="Q160" i="3"/>
  <c r="G161" i="3"/>
  <c r="L161" i="3"/>
  <c r="Q161" i="3"/>
  <c r="G162" i="3"/>
  <c r="L162" i="3"/>
  <c r="Q162" i="3"/>
  <c r="G163" i="3"/>
  <c r="L163" i="3"/>
  <c r="Q163" i="3"/>
  <c r="G164" i="3"/>
  <c r="L164" i="3"/>
  <c r="Q164" i="3"/>
  <c r="G165" i="3"/>
  <c r="L165" i="3"/>
  <c r="Q165" i="3"/>
  <c r="G166" i="3"/>
  <c r="L166" i="3"/>
  <c r="Q166" i="3"/>
  <c r="G167" i="3"/>
  <c r="L167" i="3"/>
  <c r="Q167" i="3"/>
  <c r="G168" i="3"/>
  <c r="L168" i="3"/>
  <c r="Q168" i="3"/>
  <c r="G169" i="3"/>
  <c r="L169" i="3"/>
  <c r="Q169" i="3"/>
  <c r="G170" i="3"/>
  <c r="L170" i="3"/>
  <c r="Q170" i="3"/>
  <c r="G171" i="3"/>
  <c r="L171" i="3"/>
  <c r="Q171" i="3"/>
  <c r="G172" i="3"/>
  <c r="L172" i="3"/>
  <c r="Q172" i="3"/>
  <c r="G173" i="3"/>
  <c r="L173" i="3"/>
  <c r="Q173" i="3"/>
  <c r="G174" i="3"/>
  <c r="L174" i="3"/>
  <c r="Q174" i="3"/>
  <c r="G175" i="3"/>
  <c r="L175" i="3"/>
  <c r="Q175" i="3"/>
  <c r="G176" i="3"/>
  <c r="L176" i="3"/>
  <c r="Q176" i="3"/>
  <c r="G177" i="3"/>
  <c r="L177" i="3"/>
  <c r="Q177" i="3"/>
  <c r="G178" i="3"/>
  <c r="L178" i="3"/>
  <c r="Q178" i="3"/>
  <c r="G179" i="3"/>
  <c r="L179" i="3"/>
  <c r="Q179" i="3"/>
  <c r="G180" i="3"/>
  <c r="L180" i="3"/>
  <c r="Q180" i="3"/>
  <c r="G181" i="3"/>
  <c r="L181" i="3"/>
  <c r="Q181" i="3"/>
  <c r="G182" i="3"/>
  <c r="L182" i="3"/>
  <c r="Q182" i="3"/>
  <c r="G183" i="3"/>
  <c r="L183" i="3"/>
  <c r="Q183" i="3"/>
  <c r="G184" i="3"/>
  <c r="L184" i="3"/>
  <c r="Q184" i="3"/>
  <c r="G185" i="3"/>
  <c r="L185" i="3"/>
  <c r="Q185" i="3"/>
  <c r="G186" i="3"/>
  <c r="L186" i="3"/>
  <c r="Q186" i="3"/>
  <c r="G187" i="3"/>
  <c r="L187" i="3"/>
  <c r="Q187" i="3"/>
  <c r="G188" i="3"/>
  <c r="L188" i="3"/>
  <c r="Q188" i="3"/>
  <c r="G189" i="3"/>
  <c r="L189" i="3"/>
  <c r="Q189" i="3"/>
  <c r="G190" i="3"/>
  <c r="L190" i="3"/>
  <c r="Q190" i="3"/>
  <c r="G191" i="3"/>
  <c r="L191" i="3"/>
  <c r="Q191" i="3"/>
  <c r="G192" i="3"/>
  <c r="L192" i="3"/>
  <c r="Q192" i="3"/>
  <c r="G193" i="3"/>
  <c r="L193" i="3"/>
  <c r="Q193" i="3"/>
  <c r="G194" i="3"/>
  <c r="L194" i="3"/>
  <c r="Q194" i="3"/>
  <c r="G195" i="3"/>
  <c r="L195" i="3"/>
  <c r="Q195" i="3"/>
  <c r="G196" i="3"/>
  <c r="L196" i="3"/>
  <c r="Q196" i="3"/>
  <c r="G197" i="3"/>
  <c r="L197" i="3"/>
  <c r="Q197" i="3"/>
  <c r="G198" i="3"/>
  <c r="L198" i="3"/>
  <c r="Q198" i="3"/>
  <c r="G199" i="3"/>
  <c r="L199" i="3"/>
  <c r="Q199" i="3"/>
  <c r="G200" i="3"/>
  <c r="L200" i="3"/>
  <c r="Q200" i="3"/>
  <c r="G201" i="3"/>
  <c r="L201" i="3"/>
  <c r="Q201" i="3"/>
  <c r="G202" i="3"/>
  <c r="L202" i="3"/>
  <c r="Q202" i="3"/>
  <c r="G203" i="3"/>
  <c r="L203" i="3"/>
  <c r="Q203" i="3"/>
  <c r="G204" i="3"/>
  <c r="L204" i="3"/>
  <c r="Q204" i="3"/>
  <c r="G205" i="3"/>
  <c r="L205" i="3"/>
  <c r="Q205" i="3"/>
  <c r="G206" i="3"/>
  <c r="L206" i="3"/>
  <c r="Q206" i="3"/>
  <c r="G207" i="3"/>
  <c r="L207" i="3"/>
  <c r="Q207" i="3"/>
  <c r="G208" i="3"/>
  <c r="L208" i="3"/>
  <c r="Q208" i="3"/>
  <c r="G209" i="3"/>
  <c r="L209" i="3"/>
  <c r="Q209" i="3"/>
  <c r="G210" i="3"/>
  <c r="L210" i="3"/>
  <c r="Q210" i="3"/>
  <c r="G211" i="3"/>
  <c r="L211" i="3"/>
  <c r="Q211" i="3"/>
  <c r="G212" i="3"/>
  <c r="L212" i="3"/>
  <c r="Q212" i="3"/>
  <c r="G213" i="3"/>
  <c r="L213" i="3"/>
  <c r="Q213" i="3"/>
  <c r="G214" i="3"/>
  <c r="L214" i="3"/>
  <c r="Q214" i="3"/>
  <c r="G215" i="3"/>
  <c r="L215" i="3"/>
  <c r="Q215" i="3"/>
  <c r="G216" i="3"/>
  <c r="L216" i="3"/>
  <c r="Q216" i="3"/>
  <c r="G217" i="3"/>
  <c r="L217" i="3"/>
  <c r="Q217" i="3"/>
  <c r="G218" i="3"/>
  <c r="L218" i="3"/>
  <c r="Q218" i="3"/>
  <c r="G219" i="3"/>
  <c r="L219" i="3"/>
  <c r="Q219" i="3"/>
  <c r="G220" i="3"/>
  <c r="L220" i="3"/>
  <c r="Q220" i="3"/>
  <c r="G221" i="3"/>
  <c r="L221" i="3"/>
  <c r="Q221" i="3"/>
  <c r="G222" i="3"/>
  <c r="L222" i="3"/>
  <c r="Q222" i="3"/>
  <c r="G223" i="3"/>
  <c r="L223" i="3"/>
  <c r="Q223" i="3"/>
  <c r="G224" i="3"/>
  <c r="L224" i="3"/>
  <c r="Q224" i="3"/>
  <c r="G225" i="3"/>
  <c r="L225" i="3"/>
  <c r="Q225" i="3"/>
  <c r="G226" i="3"/>
  <c r="L226" i="3"/>
  <c r="Q226" i="3"/>
  <c r="G227" i="3"/>
  <c r="L227" i="3"/>
  <c r="Q227" i="3"/>
  <c r="G228" i="3"/>
  <c r="L228" i="3"/>
  <c r="Q228" i="3"/>
  <c r="G229" i="3"/>
  <c r="L229" i="3"/>
  <c r="Q229" i="3"/>
  <c r="G230" i="3"/>
  <c r="L230" i="3"/>
  <c r="Q230" i="3"/>
  <c r="G231" i="3"/>
  <c r="L231" i="3"/>
  <c r="Q231" i="3"/>
  <c r="G232" i="3"/>
  <c r="L232" i="3"/>
  <c r="Q232" i="3"/>
  <c r="G233" i="3"/>
  <c r="L233" i="3"/>
  <c r="Q233" i="3"/>
  <c r="G234" i="3"/>
  <c r="L234" i="3"/>
  <c r="Q234" i="3"/>
  <c r="G235" i="3"/>
  <c r="L235" i="3"/>
  <c r="Q235" i="3"/>
  <c r="G236" i="3"/>
  <c r="L236" i="3"/>
  <c r="Q236" i="3"/>
  <c r="G237" i="3"/>
  <c r="L237" i="3"/>
  <c r="Q237" i="3"/>
  <c r="G238" i="3"/>
  <c r="L238" i="3"/>
  <c r="Q238" i="3"/>
  <c r="G239" i="3"/>
  <c r="L239" i="3"/>
  <c r="Q239" i="3"/>
  <c r="G240" i="3"/>
  <c r="L240" i="3"/>
  <c r="Q240" i="3"/>
  <c r="G241" i="3"/>
  <c r="L241" i="3"/>
  <c r="Q241" i="3"/>
  <c r="G242" i="3"/>
  <c r="L242" i="3"/>
  <c r="Q242" i="3"/>
  <c r="G243" i="3"/>
  <c r="L243" i="3"/>
  <c r="Q243" i="3"/>
  <c r="G244" i="3"/>
  <c r="L244" i="3"/>
  <c r="Q244" i="3"/>
  <c r="G245" i="3"/>
  <c r="L245" i="3"/>
  <c r="Q245" i="3"/>
  <c r="G246" i="3"/>
  <c r="L246" i="3"/>
  <c r="Q246" i="3"/>
  <c r="G247" i="3"/>
  <c r="L247" i="3"/>
  <c r="Q247" i="3"/>
  <c r="G248" i="3"/>
  <c r="L248" i="3"/>
  <c r="Q248" i="3"/>
  <c r="G249" i="3"/>
  <c r="L249" i="3"/>
  <c r="Q249" i="3"/>
  <c r="G250" i="3"/>
  <c r="L250" i="3"/>
  <c r="Q250" i="3"/>
  <c r="G251" i="3"/>
  <c r="L251" i="3"/>
  <c r="Q251" i="3"/>
  <c r="G252" i="3"/>
  <c r="L252" i="3"/>
  <c r="Q252" i="3"/>
  <c r="G253" i="3"/>
  <c r="L253" i="3"/>
  <c r="Q253" i="3"/>
  <c r="G254" i="3"/>
  <c r="L254" i="3"/>
  <c r="Q254" i="3"/>
  <c r="G255" i="3"/>
  <c r="L255" i="3"/>
  <c r="Q255" i="3"/>
  <c r="G256" i="3"/>
  <c r="L256" i="3"/>
  <c r="Q256" i="3"/>
  <c r="G257" i="3"/>
  <c r="L257" i="3"/>
  <c r="Q257" i="3"/>
  <c r="G258" i="3"/>
  <c r="L258" i="3"/>
  <c r="Q258" i="3"/>
  <c r="G259" i="3"/>
  <c r="L259" i="3"/>
  <c r="Q259" i="3"/>
  <c r="G260" i="3"/>
  <c r="L260" i="3"/>
  <c r="Q260" i="3"/>
  <c r="G261" i="3"/>
  <c r="L261" i="3"/>
  <c r="Q261" i="3"/>
  <c r="G262" i="3"/>
  <c r="L262" i="3"/>
  <c r="Q262" i="3"/>
  <c r="I5" i="7"/>
  <c r="V5" i="3"/>
  <c r="Z5" i="3" s="1"/>
  <c r="W5" i="3"/>
  <c r="AA5" i="3" s="1"/>
  <c r="X5" i="3"/>
  <c r="I6" i="7"/>
  <c r="V6" i="3"/>
  <c r="W6" i="3"/>
  <c r="AA6" i="3" s="1"/>
  <c r="X6" i="3"/>
  <c r="AB6" i="3" s="1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AA10" i="3" s="1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AA14" i="3" s="1"/>
  <c r="X14" i="3"/>
  <c r="AB14" i="3" s="1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AB18" i="3" s="1"/>
  <c r="I19" i="7"/>
  <c r="V19" i="3"/>
  <c r="W19" i="3"/>
  <c r="X19" i="3"/>
  <c r="I20" i="7"/>
  <c r="V20" i="3"/>
  <c r="Z20" i="3" s="1"/>
  <c r="W20" i="3"/>
  <c r="AA20" i="3" s="1"/>
  <c r="X20" i="3"/>
  <c r="I21" i="7"/>
  <c r="V21" i="3"/>
  <c r="W21" i="3"/>
  <c r="AA21" i="3" s="1"/>
  <c r="X21" i="3"/>
  <c r="AB21" i="3" s="1"/>
  <c r="I22" i="7"/>
  <c r="V22" i="3"/>
  <c r="W22" i="3"/>
  <c r="X22" i="3"/>
  <c r="AB22" i="3" s="1"/>
  <c r="I23" i="7"/>
  <c r="V23" i="3"/>
  <c r="W23" i="3"/>
  <c r="X23" i="3"/>
  <c r="AB23" i="3" s="1"/>
  <c r="I24" i="7"/>
  <c r="V24" i="3"/>
  <c r="Z24" i="3" s="1"/>
  <c r="W24" i="3"/>
  <c r="AA24" i="3" s="1"/>
  <c r="X24" i="3"/>
  <c r="I25" i="7"/>
  <c r="V25" i="3"/>
  <c r="W25" i="3"/>
  <c r="AA25" i="3" s="1"/>
  <c r="X25" i="3"/>
  <c r="AB25" i="3" s="1"/>
  <c r="I26" i="7"/>
  <c r="V26" i="3"/>
  <c r="W26" i="3"/>
  <c r="X26" i="3"/>
  <c r="AB26" i="3" s="1"/>
  <c r="I27" i="7"/>
  <c r="V27" i="3"/>
  <c r="W27" i="3"/>
  <c r="X27" i="3"/>
  <c r="AB27" i="3" s="1"/>
  <c r="I28" i="7"/>
  <c r="V28" i="3"/>
  <c r="Z28" i="3" s="1"/>
  <c r="W28" i="3"/>
  <c r="AA28" i="3" s="1"/>
  <c r="X28" i="3"/>
  <c r="I29" i="7"/>
  <c r="V29" i="3"/>
  <c r="W29" i="3"/>
  <c r="AA29" i="3" s="1"/>
  <c r="X29" i="3"/>
  <c r="AB29" i="3" s="1"/>
  <c r="I30" i="7"/>
  <c r="V30" i="3"/>
  <c r="W30" i="3"/>
  <c r="X30" i="3"/>
  <c r="AB30" i="3" s="1"/>
  <c r="I31" i="7"/>
  <c r="V31" i="3"/>
  <c r="W31" i="3"/>
  <c r="X31" i="3"/>
  <c r="I32" i="7"/>
  <c r="V32" i="3"/>
  <c r="Z32" i="3" s="1"/>
  <c r="W32" i="3"/>
  <c r="AA32" i="3" s="1"/>
  <c r="X32" i="3"/>
  <c r="I33" i="7"/>
  <c r="V33" i="3"/>
  <c r="W33" i="3"/>
  <c r="AA33" i="3" s="1"/>
  <c r="X33" i="3"/>
  <c r="AB33" i="3" s="1"/>
  <c r="I34" i="7"/>
  <c r="V34" i="3"/>
  <c r="Z34" i="3" s="1"/>
  <c r="W34" i="3"/>
  <c r="X34" i="3"/>
  <c r="AB34" i="3" s="1"/>
  <c r="I35" i="7"/>
  <c r="V35" i="3"/>
  <c r="W35" i="3"/>
  <c r="X35" i="3"/>
  <c r="I36" i="7"/>
  <c r="V36" i="3"/>
  <c r="Z36" i="3" s="1"/>
  <c r="W36" i="3"/>
  <c r="AA36" i="3" s="1"/>
  <c r="X36" i="3"/>
  <c r="I37" i="7"/>
  <c r="V37" i="3"/>
  <c r="W37" i="3"/>
  <c r="AA37" i="3" s="1"/>
  <c r="X37" i="3"/>
  <c r="AB37" i="3" s="1"/>
  <c r="I38" i="7"/>
  <c r="V38" i="3"/>
  <c r="Z38" i="3" s="1"/>
  <c r="W38" i="3"/>
  <c r="X38" i="3"/>
  <c r="AB38" i="3" s="1"/>
  <c r="I39" i="7"/>
  <c r="V39" i="3"/>
  <c r="W39" i="3"/>
  <c r="X39" i="3"/>
  <c r="I40" i="7"/>
  <c r="V40" i="3"/>
  <c r="Z40" i="3" s="1"/>
  <c r="W40" i="3"/>
  <c r="AA40" i="3" s="1"/>
  <c r="X40" i="3"/>
  <c r="I41" i="7"/>
  <c r="V41" i="3"/>
  <c r="W41" i="3"/>
  <c r="AA41" i="3" s="1"/>
  <c r="X41" i="3"/>
  <c r="AB41" i="3" s="1"/>
  <c r="I42" i="7"/>
  <c r="V42" i="3"/>
  <c r="Z42" i="3" s="1"/>
  <c r="W42" i="3"/>
  <c r="X42" i="3"/>
  <c r="AB42" i="3" s="1"/>
  <c r="I43" i="7"/>
  <c r="V43" i="3"/>
  <c r="W43" i="3"/>
  <c r="X43" i="3"/>
  <c r="I44" i="7"/>
  <c r="V44" i="3"/>
  <c r="Z44" i="3" s="1"/>
  <c r="W44" i="3"/>
  <c r="AA44" i="3" s="1"/>
  <c r="X44" i="3"/>
  <c r="I45" i="7"/>
  <c r="V45" i="3"/>
  <c r="W45" i="3"/>
  <c r="AA45" i="3" s="1"/>
  <c r="X45" i="3"/>
  <c r="AB45" i="3" s="1"/>
  <c r="I46" i="7"/>
  <c r="V46" i="3"/>
  <c r="Z46" i="3" s="1"/>
  <c r="W46" i="3"/>
  <c r="X46" i="3"/>
  <c r="AB46" i="3" s="1"/>
  <c r="I47" i="7"/>
  <c r="V47" i="3"/>
  <c r="W47" i="3"/>
  <c r="X47" i="3"/>
  <c r="I48" i="7"/>
  <c r="V48" i="3"/>
  <c r="Z48" i="3" s="1"/>
  <c r="W48" i="3"/>
  <c r="AA48" i="3" s="1"/>
  <c r="X48" i="3"/>
  <c r="I49" i="7"/>
  <c r="V49" i="3"/>
  <c r="W49" i="3"/>
  <c r="AA49" i="3" s="1"/>
  <c r="X49" i="3"/>
  <c r="AB49" i="3" s="1"/>
  <c r="I50" i="7"/>
  <c r="V50" i="3"/>
  <c r="Z50" i="3" s="1"/>
  <c r="W50" i="3"/>
  <c r="X50" i="3"/>
  <c r="AB50" i="3" s="1"/>
  <c r="I51" i="7"/>
  <c r="V51" i="3"/>
  <c r="W51" i="3"/>
  <c r="X51" i="3"/>
  <c r="I52" i="7"/>
  <c r="V52" i="3"/>
  <c r="Z52" i="3" s="1"/>
  <c r="W52" i="3"/>
  <c r="AA52" i="3" s="1"/>
  <c r="X52" i="3"/>
  <c r="I53" i="7"/>
  <c r="V53" i="3"/>
  <c r="W53" i="3"/>
  <c r="AA53" i="3" s="1"/>
  <c r="X53" i="3"/>
  <c r="AB53" i="3" s="1"/>
  <c r="I54" i="7"/>
  <c r="V54" i="3"/>
  <c r="Z54" i="3" s="1"/>
  <c r="W54" i="3"/>
  <c r="X54" i="3"/>
  <c r="AB54" i="3" s="1"/>
  <c r="I55" i="7"/>
  <c r="V55" i="3"/>
  <c r="W55" i="3"/>
  <c r="X55" i="3"/>
  <c r="I56" i="7"/>
  <c r="V56" i="3"/>
  <c r="Z56" i="3" s="1"/>
  <c r="W56" i="3"/>
  <c r="AA56" i="3" s="1"/>
  <c r="X56" i="3"/>
  <c r="I57" i="7"/>
  <c r="V57" i="3"/>
  <c r="W57" i="3"/>
  <c r="AA57" i="3" s="1"/>
  <c r="X57" i="3"/>
  <c r="AB57" i="3" s="1"/>
  <c r="I58" i="7"/>
  <c r="V58" i="3"/>
  <c r="Z58" i="3" s="1"/>
  <c r="W58" i="3"/>
  <c r="X58" i="3"/>
  <c r="AB58" i="3" s="1"/>
  <c r="I59" i="7"/>
  <c r="V59" i="3"/>
  <c r="W59" i="3"/>
  <c r="X59" i="3"/>
  <c r="I60" i="7"/>
  <c r="V60" i="3"/>
  <c r="Z60" i="3" s="1"/>
  <c r="W60" i="3"/>
  <c r="AA60" i="3" s="1"/>
  <c r="X60" i="3"/>
  <c r="I61" i="7"/>
  <c r="V61" i="3"/>
  <c r="W61" i="3"/>
  <c r="AA61" i="3" s="1"/>
  <c r="X61" i="3"/>
  <c r="AB61" i="3" s="1"/>
  <c r="I62" i="7"/>
  <c r="V62" i="3"/>
  <c r="Z62" i="3" s="1"/>
  <c r="W62" i="3"/>
  <c r="X62" i="3"/>
  <c r="AB62" i="3" s="1"/>
  <c r="I63" i="7"/>
  <c r="V63" i="3"/>
  <c r="W63" i="3"/>
  <c r="X63" i="3"/>
  <c r="I64" i="7"/>
  <c r="V64" i="3"/>
  <c r="Z64" i="3" s="1"/>
  <c r="W64" i="3"/>
  <c r="AA64" i="3" s="1"/>
  <c r="X64" i="3"/>
  <c r="I65" i="7"/>
  <c r="V65" i="3"/>
  <c r="W65" i="3"/>
  <c r="AA65" i="3" s="1"/>
  <c r="X65" i="3"/>
  <c r="AB65" i="3" s="1"/>
  <c r="I66" i="7"/>
  <c r="V66" i="3"/>
  <c r="Z66" i="3" s="1"/>
  <c r="W66" i="3"/>
  <c r="X66" i="3"/>
  <c r="AB66" i="3" s="1"/>
  <c r="I67" i="7"/>
  <c r="V67" i="3"/>
  <c r="W67" i="3"/>
  <c r="X67" i="3"/>
  <c r="I68" i="7"/>
  <c r="V68" i="3"/>
  <c r="Z68" i="3" s="1"/>
  <c r="W68" i="3"/>
  <c r="AA68" i="3" s="1"/>
  <c r="X68" i="3"/>
  <c r="I69" i="7"/>
  <c r="V69" i="3"/>
  <c r="W69" i="3"/>
  <c r="AA69" i="3" s="1"/>
  <c r="X69" i="3"/>
  <c r="AB69" i="3" s="1"/>
  <c r="I70" i="7"/>
  <c r="V70" i="3"/>
  <c r="Z70" i="3" s="1"/>
  <c r="W70" i="3"/>
  <c r="X70" i="3"/>
  <c r="AB70" i="3" s="1"/>
  <c r="I71" i="7"/>
  <c r="V71" i="3"/>
  <c r="W71" i="3"/>
  <c r="X71" i="3"/>
  <c r="I72" i="7"/>
  <c r="V72" i="3"/>
  <c r="Z72" i="3" s="1"/>
  <c r="W72" i="3"/>
  <c r="AA72" i="3" s="1"/>
  <c r="X72" i="3"/>
  <c r="I73" i="7"/>
  <c r="V73" i="3"/>
  <c r="W73" i="3"/>
  <c r="AA73" i="3" s="1"/>
  <c r="X73" i="3"/>
  <c r="AB73" i="3" s="1"/>
  <c r="I74" i="7"/>
  <c r="V74" i="3"/>
  <c r="Z74" i="3" s="1"/>
  <c r="W74" i="3"/>
  <c r="X74" i="3"/>
  <c r="AB74" i="3" s="1"/>
  <c r="I75" i="7"/>
  <c r="V75" i="3"/>
  <c r="W75" i="3"/>
  <c r="X75" i="3"/>
  <c r="I76" i="7"/>
  <c r="V76" i="3"/>
  <c r="Z76" i="3" s="1"/>
  <c r="W76" i="3"/>
  <c r="AA76" i="3" s="1"/>
  <c r="X76" i="3"/>
  <c r="I77" i="7"/>
  <c r="V77" i="3"/>
  <c r="W77" i="3"/>
  <c r="AA77" i="3" s="1"/>
  <c r="X77" i="3"/>
  <c r="AB77" i="3" s="1"/>
  <c r="I78" i="7"/>
  <c r="V78" i="3"/>
  <c r="Z78" i="3" s="1"/>
  <c r="W78" i="3"/>
  <c r="X78" i="3"/>
  <c r="AB78" i="3" s="1"/>
  <c r="I79" i="7"/>
  <c r="V79" i="3"/>
  <c r="W79" i="3"/>
  <c r="X79" i="3"/>
  <c r="I80" i="7"/>
  <c r="V80" i="3"/>
  <c r="Z80" i="3" s="1"/>
  <c r="W80" i="3"/>
  <c r="AA80" i="3" s="1"/>
  <c r="X80" i="3"/>
  <c r="I81" i="7"/>
  <c r="V81" i="3"/>
  <c r="W81" i="3"/>
  <c r="AA81" i="3" s="1"/>
  <c r="X81" i="3"/>
  <c r="AB81" i="3" s="1"/>
  <c r="I82" i="7"/>
  <c r="V82" i="3"/>
  <c r="Z82" i="3" s="1"/>
  <c r="W82" i="3"/>
  <c r="X82" i="3"/>
  <c r="AB82" i="3" s="1"/>
  <c r="I83" i="7"/>
  <c r="V83" i="3"/>
  <c r="W83" i="3"/>
  <c r="X83" i="3"/>
  <c r="I84" i="7"/>
  <c r="V84" i="3"/>
  <c r="Z84" i="3" s="1"/>
  <c r="W84" i="3"/>
  <c r="AA84" i="3" s="1"/>
  <c r="X84" i="3"/>
  <c r="I85" i="7"/>
  <c r="V85" i="3"/>
  <c r="W85" i="3"/>
  <c r="AA85" i="3" s="1"/>
  <c r="X85" i="3"/>
  <c r="AB85" i="3" s="1"/>
  <c r="I86" i="7"/>
  <c r="V86" i="3"/>
  <c r="Z86" i="3" s="1"/>
  <c r="W86" i="3"/>
  <c r="X86" i="3"/>
  <c r="AB86" i="3" s="1"/>
  <c r="I87" i="7"/>
  <c r="V87" i="3"/>
  <c r="W87" i="3"/>
  <c r="X87" i="3"/>
  <c r="I88" i="7"/>
  <c r="V88" i="3"/>
  <c r="Z88" i="3" s="1"/>
  <c r="W88" i="3"/>
  <c r="AA88" i="3" s="1"/>
  <c r="X88" i="3"/>
  <c r="I89" i="7"/>
  <c r="V89" i="3"/>
  <c r="W89" i="3"/>
  <c r="AA89" i="3" s="1"/>
  <c r="X89" i="3"/>
  <c r="AB89" i="3" s="1"/>
  <c r="I90" i="7"/>
  <c r="V90" i="3"/>
  <c r="Z90" i="3" s="1"/>
  <c r="W90" i="3"/>
  <c r="X90" i="3"/>
  <c r="AB90" i="3" s="1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Z94" i="3" s="1"/>
  <c r="W94" i="3"/>
  <c r="X94" i="3"/>
  <c r="AB94" i="3" s="1"/>
  <c r="I95" i="7"/>
  <c r="V95" i="3"/>
  <c r="Z95" i="3" s="1"/>
  <c r="W95" i="3"/>
  <c r="X95" i="3"/>
  <c r="I96" i="7"/>
  <c r="V96" i="3"/>
  <c r="Z96" i="3" s="1"/>
  <c r="W96" i="3"/>
  <c r="AA96" i="3" s="1"/>
  <c r="X96" i="3"/>
  <c r="I97" i="7"/>
  <c r="V97" i="3"/>
  <c r="W97" i="3"/>
  <c r="AA97" i="3" s="1"/>
  <c r="X97" i="3"/>
  <c r="AB97" i="3" s="1"/>
  <c r="I98" i="7"/>
  <c r="V98" i="3"/>
  <c r="Z98" i="3" s="1"/>
  <c r="W98" i="3"/>
  <c r="X98" i="3"/>
  <c r="AB98" i="3" s="1"/>
  <c r="I99" i="7"/>
  <c r="V99" i="3"/>
  <c r="Z99" i="3" s="1"/>
  <c r="W99" i="3"/>
  <c r="X99" i="3"/>
  <c r="AB99" i="3" s="1"/>
  <c r="I100" i="7"/>
  <c r="V100" i="3"/>
  <c r="Z100" i="3" s="1"/>
  <c r="W100" i="3"/>
  <c r="AA100" i="3" s="1"/>
  <c r="X100" i="3"/>
  <c r="I101" i="7"/>
  <c r="V101" i="3"/>
  <c r="W101" i="3"/>
  <c r="AA101" i="3" s="1"/>
  <c r="X101" i="3"/>
  <c r="AB101" i="3" s="1"/>
  <c r="I102" i="7"/>
  <c r="V102" i="3"/>
  <c r="Z102" i="3" s="1"/>
  <c r="W102" i="3"/>
  <c r="X102" i="3"/>
  <c r="AB102" i="3" s="1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AB104" i="3" s="1"/>
  <c r="I105" i="7"/>
  <c r="V105" i="3"/>
  <c r="Z105" i="3" s="1"/>
  <c r="W105" i="3"/>
  <c r="X105" i="3"/>
  <c r="AB105" i="3" s="1"/>
  <c r="I106" i="7"/>
  <c r="V106" i="3"/>
  <c r="Z106" i="3" s="1"/>
  <c r="W106" i="3"/>
  <c r="X106" i="3"/>
  <c r="AB106" i="3" s="1"/>
  <c r="I107" i="7"/>
  <c r="V107" i="3"/>
  <c r="Z107" i="3" s="1"/>
  <c r="W107" i="3"/>
  <c r="AA107" i="3" s="1"/>
  <c r="X107" i="3"/>
  <c r="AB107" i="3" s="1"/>
  <c r="I108" i="7"/>
  <c r="V108" i="3"/>
  <c r="W108" i="3"/>
  <c r="X108" i="3"/>
  <c r="AB108" i="3" s="1"/>
  <c r="I109" i="7"/>
  <c r="V109" i="3"/>
  <c r="W109" i="3"/>
  <c r="X109" i="3"/>
  <c r="AB109" i="3" s="1"/>
  <c r="I110" i="7"/>
  <c r="V110" i="3"/>
  <c r="Z110" i="3" s="1"/>
  <c r="W110" i="3"/>
  <c r="X110" i="3"/>
  <c r="AB110" i="3" s="1"/>
  <c r="I111" i="7"/>
  <c r="V111" i="3"/>
  <c r="W111" i="3"/>
  <c r="X111" i="3"/>
  <c r="I112" i="7"/>
  <c r="V112" i="3"/>
  <c r="W112" i="3"/>
  <c r="X112" i="3"/>
  <c r="AB112" i="3" s="1"/>
  <c r="I113" i="7"/>
  <c r="V113" i="3"/>
  <c r="W113" i="3"/>
  <c r="X113" i="3"/>
  <c r="AB113" i="3" s="1"/>
  <c r="I114" i="7"/>
  <c r="V114" i="3"/>
  <c r="Z114" i="3" s="1"/>
  <c r="W114" i="3"/>
  <c r="AA114" i="3" s="1"/>
  <c r="X114" i="3"/>
  <c r="AB114" i="3" s="1"/>
  <c r="I115" i="7"/>
  <c r="V115" i="3"/>
  <c r="W115" i="3"/>
  <c r="X115" i="3"/>
  <c r="I116" i="7"/>
  <c r="V116" i="3"/>
  <c r="W116" i="3"/>
  <c r="X116" i="3"/>
  <c r="AB116" i="3" s="1"/>
  <c r="I117" i="7"/>
  <c r="V117" i="3"/>
  <c r="W117" i="3"/>
  <c r="X117" i="3"/>
  <c r="AB117" i="3" s="1"/>
  <c r="I118" i="7"/>
  <c r="V118" i="3"/>
  <c r="Z118" i="3" s="1"/>
  <c r="W118" i="3"/>
  <c r="X118" i="3"/>
  <c r="AB118" i="3" s="1"/>
  <c r="I119" i="7"/>
  <c r="V119" i="3"/>
  <c r="W119" i="3"/>
  <c r="X119" i="3"/>
  <c r="I120" i="7"/>
  <c r="V120" i="3"/>
  <c r="W120" i="3"/>
  <c r="X120" i="3"/>
  <c r="AB120" i="3" s="1"/>
  <c r="I121" i="7"/>
  <c r="V121" i="3"/>
  <c r="Z121" i="3" s="1"/>
  <c r="W121" i="3"/>
  <c r="X121" i="3"/>
  <c r="AB121" i="3" s="1"/>
  <c r="I122" i="7"/>
  <c r="V122" i="3"/>
  <c r="Z122" i="3" s="1"/>
  <c r="W122" i="3"/>
  <c r="X122" i="3"/>
  <c r="AB122" i="3" s="1"/>
  <c r="I123" i="7"/>
  <c r="V123" i="3"/>
  <c r="W123" i="3"/>
  <c r="X123" i="3"/>
  <c r="I124" i="7"/>
  <c r="V124" i="3"/>
  <c r="W124" i="3"/>
  <c r="X124" i="3"/>
  <c r="AB124" i="3" s="1"/>
  <c r="I125" i="7"/>
  <c r="V125" i="3"/>
  <c r="W125" i="3"/>
  <c r="X125" i="3"/>
  <c r="AB125" i="3" s="1"/>
  <c r="I126" i="7"/>
  <c r="V126" i="3"/>
  <c r="Z126" i="3" s="1"/>
  <c r="W126" i="3"/>
  <c r="X126" i="3"/>
  <c r="AB126" i="3" s="1"/>
  <c r="I127" i="7"/>
  <c r="V127" i="3"/>
  <c r="W127" i="3"/>
  <c r="X127" i="3"/>
  <c r="AB127" i="3" s="1"/>
  <c r="I128" i="7"/>
  <c r="V128" i="3"/>
  <c r="W128" i="3"/>
  <c r="X128" i="3"/>
  <c r="AB128" i="3" s="1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1" i="7"/>
  <c r="V131" i="3"/>
  <c r="W131" i="3"/>
  <c r="AA131" i="3" s="1"/>
  <c r="X131" i="3"/>
  <c r="AB131" i="3" s="1"/>
  <c r="I132" i="7"/>
  <c r="V132" i="3"/>
  <c r="W132" i="3"/>
  <c r="X132" i="3"/>
  <c r="AB132" i="3" s="1"/>
  <c r="I133" i="7"/>
  <c r="V133" i="3"/>
  <c r="W133" i="3"/>
  <c r="X133" i="3"/>
  <c r="AB133" i="3" s="1"/>
  <c r="I134" i="7"/>
  <c r="V134" i="3"/>
  <c r="Z134" i="3" s="1"/>
  <c r="W134" i="3"/>
  <c r="X134" i="3"/>
  <c r="I135" i="7"/>
  <c r="V135" i="3"/>
  <c r="W135" i="3"/>
  <c r="AA135" i="3" s="1"/>
  <c r="X135" i="3"/>
  <c r="AB135" i="3" s="1"/>
  <c r="I136" i="7"/>
  <c r="V136" i="3"/>
  <c r="W136" i="3"/>
  <c r="X136" i="3"/>
  <c r="AB136" i="3" s="1"/>
  <c r="I137" i="7"/>
  <c r="V137" i="3"/>
  <c r="W137" i="3"/>
  <c r="X137" i="3"/>
  <c r="AB137" i="3" s="1"/>
  <c r="I138" i="7"/>
  <c r="V138" i="3"/>
  <c r="Z138" i="3" s="1"/>
  <c r="W138" i="3"/>
  <c r="X138" i="3"/>
  <c r="I139" i="7"/>
  <c r="V139" i="3"/>
  <c r="W139" i="3"/>
  <c r="AA139" i="3" s="1"/>
  <c r="X139" i="3"/>
  <c r="AB139" i="3" s="1"/>
  <c r="I140" i="7"/>
  <c r="V140" i="3"/>
  <c r="W140" i="3"/>
  <c r="X140" i="3"/>
  <c r="AB140" i="3" s="1"/>
  <c r="I141" i="7"/>
  <c r="V141" i="3"/>
  <c r="Z141" i="3" s="1"/>
  <c r="W141" i="3"/>
  <c r="X141" i="3"/>
  <c r="AB141" i="3" s="1"/>
  <c r="I142" i="7"/>
  <c r="V142" i="3"/>
  <c r="Z142" i="3" s="1"/>
  <c r="W142" i="3"/>
  <c r="AA142" i="3" s="1"/>
  <c r="X142" i="3"/>
  <c r="I143" i="7"/>
  <c r="V143" i="3"/>
  <c r="W143" i="3"/>
  <c r="AA143" i="3" s="1"/>
  <c r="X143" i="3"/>
  <c r="AB143" i="3" s="1"/>
  <c r="I144" i="7"/>
  <c r="V144" i="3"/>
  <c r="W144" i="3"/>
  <c r="X144" i="3"/>
  <c r="AB144" i="3" s="1"/>
  <c r="I145" i="7"/>
  <c r="V145" i="3"/>
  <c r="Z145" i="3" s="1"/>
  <c r="W145" i="3"/>
  <c r="X145" i="3"/>
  <c r="AB145" i="3" s="1"/>
  <c r="I146" i="7"/>
  <c r="V146" i="3"/>
  <c r="Z146" i="3" s="1"/>
  <c r="W146" i="3"/>
  <c r="AA146" i="3" s="1"/>
  <c r="X146" i="3"/>
  <c r="I147" i="7"/>
  <c r="V147" i="3"/>
  <c r="W147" i="3"/>
  <c r="AA147" i="3" s="1"/>
  <c r="X147" i="3"/>
  <c r="AB147" i="3" s="1"/>
  <c r="I148" i="7"/>
  <c r="V148" i="3"/>
  <c r="W148" i="3"/>
  <c r="X148" i="3"/>
  <c r="AB148" i="3" s="1"/>
  <c r="I149" i="7"/>
  <c r="V149" i="3"/>
  <c r="Z149" i="3" s="1"/>
  <c r="W149" i="3"/>
  <c r="X149" i="3"/>
  <c r="AB149" i="3" s="1"/>
  <c r="I150" i="7"/>
  <c r="V150" i="3"/>
  <c r="Z150" i="3" s="1"/>
  <c r="W150" i="3"/>
  <c r="AA150" i="3" s="1"/>
  <c r="X150" i="3"/>
  <c r="AB150" i="3" s="1"/>
  <c r="I151" i="7"/>
  <c r="V151" i="3"/>
  <c r="W151" i="3"/>
  <c r="AA151" i="3" s="1"/>
  <c r="X151" i="3"/>
  <c r="AB151" i="3" s="1"/>
  <c r="I152" i="7"/>
  <c r="V152" i="3"/>
  <c r="W152" i="3"/>
  <c r="X152" i="3"/>
  <c r="AB152" i="3" s="1"/>
  <c r="I153" i="7"/>
  <c r="V153" i="3"/>
  <c r="Z153" i="3" s="1"/>
  <c r="W153" i="3"/>
  <c r="X153" i="3"/>
  <c r="AB153" i="3" s="1"/>
  <c r="I154" i="7"/>
  <c r="V154" i="3"/>
  <c r="Z154" i="3" s="1"/>
  <c r="W154" i="3"/>
  <c r="AA154" i="3" s="1"/>
  <c r="X154" i="3"/>
  <c r="I155" i="7"/>
  <c r="V155" i="3"/>
  <c r="W155" i="3"/>
  <c r="AA155" i="3" s="1"/>
  <c r="X155" i="3"/>
  <c r="AB155" i="3" s="1"/>
  <c r="I156" i="7"/>
  <c r="V156" i="3"/>
  <c r="W156" i="3"/>
  <c r="X156" i="3"/>
  <c r="AB156" i="3" s="1"/>
  <c r="I157" i="7"/>
  <c r="V157" i="3"/>
  <c r="Z157" i="3" s="1"/>
  <c r="W157" i="3"/>
  <c r="X157" i="3"/>
  <c r="AB157" i="3" s="1"/>
  <c r="I158" i="7"/>
  <c r="V158" i="3"/>
  <c r="Z158" i="3" s="1"/>
  <c r="W158" i="3"/>
  <c r="AA158" i="3" s="1"/>
  <c r="X158" i="3"/>
  <c r="I159" i="7"/>
  <c r="V159" i="3"/>
  <c r="W159" i="3"/>
  <c r="AA159" i="3" s="1"/>
  <c r="X159" i="3"/>
  <c r="AB159" i="3" s="1"/>
  <c r="I160" i="7"/>
  <c r="V160" i="3"/>
  <c r="W160" i="3"/>
  <c r="X160" i="3"/>
  <c r="AB160" i="3" s="1"/>
  <c r="I161" i="7"/>
  <c r="V161" i="3"/>
  <c r="Z161" i="3" s="1"/>
  <c r="W161" i="3"/>
  <c r="X161" i="3"/>
  <c r="AB161" i="3" s="1"/>
  <c r="I162" i="7"/>
  <c r="V162" i="3"/>
  <c r="Z162" i="3" s="1"/>
  <c r="W162" i="3"/>
  <c r="AA162" i="3" s="1"/>
  <c r="X162" i="3"/>
  <c r="I163" i="7"/>
  <c r="V163" i="3"/>
  <c r="W163" i="3"/>
  <c r="AA163" i="3" s="1"/>
  <c r="X163" i="3"/>
  <c r="AB163" i="3" s="1"/>
  <c r="I164" i="7"/>
  <c r="V164" i="3"/>
  <c r="W164" i="3"/>
  <c r="X164" i="3"/>
  <c r="AB164" i="3" s="1"/>
  <c r="I165" i="7"/>
  <c r="V165" i="3"/>
  <c r="Z165" i="3" s="1"/>
  <c r="W165" i="3"/>
  <c r="X165" i="3"/>
  <c r="I166" i="7"/>
  <c r="V166" i="3"/>
  <c r="Z166" i="3" s="1"/>
  <c r="W166" i="3"/>
  <c r="AA166" i="3" s="1"/>
  <c r="X166" i="3"/>
  <c r="AB166" i="3" s="1"/>
  <c r="I167" i="7"/>
  <c r="V167" i="3"/>
  <c r="W167" i="3"/>
  <c r="AA167" i="3" s="1"/>
  <c r="X167" i="3"/>
  <c r="AB167" i="3" s="1"/>
  <c r="I168" i="7"/>
  <c r="V168" i="3"/>
  <c r="W168" i="3"/>
  <c r="X168" i="3"/>
  <c r="AB168" i="3" s="1"/>
  <c r="I169" i="7"/>
  <c r="V169" i="3"/>
  <c r="Z169" i="3" s="1"/>
  <c r="W169" i="3"/>
  <c r="X169" i="3"/>
  <c r="I170" i="7"/>
  <c r="V170" i="3"/>
  <c r="Z170" i="3" s="1"/>
  <c r="W170" i="3"/>
  <c r="AA170" i="3" s="1"/>
  <c r="X170" i="3"/>
  <c r="AB170" i="3" s="1"/>
  <c r="I171" i="7"/>
  <c r="V171" i="3"/>
  <c r="W171" i="3"/>
  <c r="AA171" i="3" s="1"/>
  <c r="X171" i="3"/>
  <c r="AB171" i="3" s="1"/>
  <c r="I172" i="7"/>
  <c r="V172" i="3"/>
  <c r="W172" i="3"/>
  <c r="X172" i="3"/>
  <c r="AB172" i="3" s="1"/>
  <c r="I173" i="7"/>
  <c r="V173" i="3"/>
  <c r="Z173" i="3" s="1"/>
  <c r="W173" i="3"/>
  <c r="X173" i="3"/>
  <c r="I174" i="7"/>
  <c r="V174" i="3"/>
  <c r="Z174" i="3" s="1"/>
  <c r="W174" i="3"/>
  <c r="AA174" i="3" s="1"/>
  <c r="X174" i="3"/>
  <c r="AB174" i="3" s="1"/>
  <c r="I175" i="7"/>
  <c r="V175" i="3"/>
  <c r="W175" i="3"/>
  <c r="AA175" i="3" s="1"/>
  <c r="X175" i="3"/>
  <c r="AB175" i="3" s="1"/>
  <c r="I176" i="7"/>
  <c r="V176" i="3"/>
  <c r="W176" i="3"/>
  <c r="X176" i="3"/>
  <c r="AB176" i="3" s="1"/>
  <c r="I177" i="7"/>
  <c r="V177" i="3"/>
  <c r="Z177" i="3" s="1"/>
  <c r="W177" i="3"/>
  <c r="X177" i="3"/>
  <c r="I178" i="7"/>
  <c r="V178" i="3"/>
  <c r="Z178" i="3" s="1"/>
  <c r="W178" i="3"/>
  <c r="AA178" i="3" s="1"/>
  <c r="X178" i="3"/>
  <c r="AB178" i="3" s="1"/>
  <c r="I179" i="7"/>
  <c r="V179" i="3"/>
  <c r="W179" i="3"/>
  <c r="AA179" i="3" s="1"/>
  <c r="X179" i="3"/>
  <c r="AB179" i="3" s="1"/>
  <c r="I180" i="7"/>
  <c r="V180" i="3"/>
  <c r="W180" i="3"/>
  <c r="AA180" i="3" s="1"/>
  <c r="X180" i="3"/>
  <c r="AB180" i="3" s="1"/>
  <c r="I181" i="7"/>
  <c r="V181" i="3"/>
  <c r="Z181" i="3" s="1"/>
  <c r="W181" i="3"/>
  <c r="X181" i="3"/>
  <c r="I182" i="7"/>
  <c r="V182" i="3"/>
  <c r="Z182" i="3" s="1"/>
  <c r="W182" i="3"/>
  <c r="AA182" i="3" s="1"/>
  <c r="X182" i="3"/>
  <c r="AB182" i="3" s="1"/>
  <c r="I183" i="7"/>
  <c r="V183" i="3"/>
  <c r="W183" i="3"/>
  <c r="AA183" i="3" s="1"/>
  <c r="X183" i="3"/>
  <c r="AB183" i="3" s="1"/>
  <c r="I184" i="7"/>
  <c r="V184" i="3"/>
  <c r="W184" i="3"/>
  <c r="X184" i="3"/>
  <c r="AB184" i="3" s="1"/>
  <c r="I185" i="7"/>
  <c r="V185" i="3"/>
  <c r="Z185" i="3" s="1"/>
  <c r="W185" i="3"/>
  <c r="X185" i="3"/>
  <c r="I186" i="7"/>
  <c r="V186" i="3"/>
  <c r="Z186" i="3" s="1"/>
  <c r="W186" i="3"/>
  <c r="AA186" i="3" s="1"/>
  <c r="X186" i="3"/>
  <c r="AB186" i="3" s="1"/>
  <c r="I187" i="7"/>
  <c r="V187" i="3"/>
  <c r="W187" i="3"/>
  <c r="AA187" i="3" s="1"/>
  <c r="X187" i="3"/>
  <c r="AB187" i="3" s="1"/>
  <c r="I188" i="7"/>
  <c r="V188" i="3"/>
  <c r="W188" i="3"/>
  <c r="X188" i="3"/>
  <c r="AB188" i="3" s="1"/>
  <c r="I189" i="7"/>
  <c r="V189" i="3"/>
  <c r="Z189" i="3" s="1"/>
  <c r="W189" i="3"/>
  <c r="X189" i="3"/>
  <c r="I190" i="7"/>
  <c r="V190" i="3"/>
  <c r="Z190" i="3" s="1"/>
  <c r="W190" i="3"/>
  <c r="AA190" i="3" s="1"/>
  <c r="X190" i="3"/>
  <c r="AB190" i="3" s="1"/>
  <c r="I191" i="7"/>
  <c r="V191" i="3"/>
  <c r="W191" i="3"/>
  <c r="AA191" i="3" s="1"/>
  <c r="X191" i="3"/>
  <c r="AB191" i="3" s="1"/>
  <c r="I192" i="7"/>
  <c r="V192" i="3"/>
  <c r="W192" i="3"/>
  <c r="X192" i="3"/>
  <c r="AB192" i="3" s="1"/>
  <c r="I193" i="7"/>
  <c r="V193" i="3"/>
  <c r="Z193" i="3" s="1"/>
  <c r="W193" i="3"/>
  <c r="X193" i="3"/>
  <c r="I194" i="7"/>
  <c r="V194" i="3"/>
  <c r="Z194" i="3" s="1"/>
  <c r="W194" i="3"/>
  <c r="AA194" i="3" s="1"/>
  <c r="X194" i="3"/>
  <c r="AB194" i="3" s="1"/>
  <c r="I195" i="7"/>
  <c r="V195" i="3"/>
  <c r="W195" i="3"/>
  <c r="AA195" i="3" s="1"/>
  <c r="X195" i="3"/>
  <c r="AB195" i="3" s="1"/>
  <c r="I196" i="7"/>
  <c r="V196" i="3"/>
  <c r="W196" i="3"/>
  <c r="X196" i="3"/>
  <c r="AB196" i="3" s="1"/>
  <c r="I197" i="7"/>
  <c r="V197" i="3"/>
  <c r="Z197" i="3" s="1"/>
  <c r="W197" i="3"/>
  <c r="X197" i="3"/>
  <c r="I198" i="7"/>
  <c r="V198" i="3"/>
  <c r="Z198" i="3" s="1"/>
  <c r="W198" i="3"/>
  <c r="AA198" i="3" s="1"/>
  <c r="X198" i="3"/>
  <c r="AB198" i="3" s="1"/>
  <c r="I199" i="7"/>
  <c r="V199" i="3"/>
  <c r="W199" i="3"/>
  <c r="AA199" i="3" s="1"/>
  <c r="X199" i="3"/>
  <c r="AB199" i="3" s="1"/>
  <c r="I200" i="7"/>
  <c r="V200" i="3"/>
  <c r="W200" i="3"/>
  <c r="X200" i="3"/>
  <c r="AB200" i="3" s="1"/>
  <c r="I201" i="7"/>
  <c r="V201" i="3"/>
  <c r="Z201" i="3" s="1"/>
  <c r="W201" i="3"/>
  <c r="X201" i="3"/>
  <c r="I202" i="7"/>
  <c r="V202" i="3"/>
  <c r="Z202" i="3" s="1"/>
  <c r="W202" i="3"/>
  <c r="AA202" i="3" s="1"/>
  <c r="X202" i="3"/>
  <c r="AB202" i="3" s="1"/>
  <c r="I203" i="7"/>
  <c r="V203" i="3"/>
  <c r="W203" i="3"/>
  <c r="AA203" i="3" s="1"/>
  <c r="X203" i="3"/>
  <c r="AB203" i="3" s="1"/>
  <c r="I204" i="7"/>
  <c r="V204" i="3"/>
  <c r="W204" i="3"/>
  <c r="X204" i="3"/>
  <c r="AB204" i="3" s="1"/>
  <c r="I205" i="7"/>
  <c r="V205" i="3"/>
  <c r="Z205" i="3" s="1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AA207" i="3" s="1"/>
  <c r="X207" i="3"/>
  <c r="AB207" i="3" s="1"/>
  <c r="I208" i="7"/>
  <c r="V208" i="3"/>
  <c r="W208" i="3"/>
  <c r="X208" i="3"/>
  <c r="AB208" i="3" s="1"/>
  <c r="I209" i="7"/>
  <c r="V209" i="3"/>
  <c r="Z209" i="3" s="1"/>
  <c r="W209" i="3"/>
  <c r="X209" i="3"/>
  <c r="I210" i="7"/>
  <c r="V210" i="3"/>
  <c r="Z210" i="3" s="1"/>
  <c r="W210" i="3"/>
  <c r="AA210" i="3" s="1"/>
  <c r="X210" i="3"/>
  <c r="AB210" i="3" s="1"/>
  <c r="I211" i="7"/>
  <c r="V211" i="3"/>
  <c r="W211" i="3"/>
  <c r="AA211" i="3" s="1"/>
  <c r="X211" i="3"/>
  <c r="AB211" i="3" s="1"/>
  <c r="I212" i="7"/>
  <c r="V212" i="3"/>
  <c r="W212" i="3"/>
  <c r="X212" i="3"/>
  <c r="AB212" i="3" s="1"/>
  <c r="I213" i="7"/>
  <c r="V213" i="3"/>
  <c r="Z213" i="3" s="1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AA215" i="3" s="1"/>
  <c r="X215" i="3"/>
  <c r="AB215" i="3" s="1"/>
  <c r="I216" i="7"/>
  <c r="V216" i="3"/>
  <c r="W216" i="3"/>
  <c r="X216" i="3"/>
  <c r="AB216" i="3" s="1"/>
  <c r="I217" i="7"/>
  <c r="V217" i="3"/>
  <c r="Z217" i="3" s="1"/>
  <c r="W217" i="3"/>
  <c r="X217" i="3"/>
  <c r="I218" i="7"/>
  <c r="V218" i="3"/>
  <c r="W218" i="3"/>
  <c r="AA218" i="3" s="1"/>
  <c r="X218" i="3"/>
  <c r="AB218" i="3" s="1"/>
  <c r="I219" i="7"/>
  <c r="V219" i="3"/>
  <c r="W219" i="3"/>
  <c r="AA219" i="3" s="1"/>
  <c r="X219" i="3"/>
  <c r="AB219" i="3" s="1"/>
  <c r="I220" i="7"/>
  <c r="V220" i="3"/>
  <c r="W220" i="3"/>
  <c r="X220" i="3"/>
  <c r="AB220" i="3" s="1"/>
  <c r="I221" i="7"/>
  <c r="V221" i="3"/>
  <c r="Z221" i="3" s="1"/>
  <c r="W221" i="3"/>
  <c r="X221" i="3"/>
  <c r="I222" i="7"/>
  <c r="V222" i="3"/>
  <c r="W222" i="3"/>
  <c r="AA222" i="3" s="1"/>
  <c r="X222" i="3"/>
  <c r="AB222" i="3" s="1"/>
  <c r="I223" i="7"/>
  <c r="V223" i="3"/>
  <c r="W223" i="3"/>
  <c r="AA223" i="3" s="1"/>
  <c r="X223" i="3"/>
  <c r="AB223" i="3" s="1"/>
  <c r="I224" i="7"/>
  <c r="V224" i="3"/>
  <c r="W224" i="3"/>
  <c r="X224" i="3"/>
  <c r="AB224" i="3" s="1"/>
  <c r="I225" i="7"/>
  <c r="V225" i="3"/>
  <c r="Z225" i="3" s="1"/>
  <c r="W225" i="3"/>
  <c r="X225" i="3"/>
  <c r="I226" i="7"/>
  <c r="V226" i="3"/>
  <c r="W226" i="3"/>
  <c r="AA226" i="3" s="1"/>
  <c r="X226" i="3"/>
  <c r="AB226" i="3" s="1"/>
  <c r="I227" i="7"/>
  <c r="V227" i="3"/>
  <c r="W227" i="3"/>
  <c r="AA227" i="3" s="1"/>
  <c r="X227" i="3"/>
  <c r="AB227" i="3" s="1"/>
  <c r="I228" i="7"/>
  <c r="V228" i="3"/>
  <c r="W228" i="3"/>
  <c r="X228" i="3"/>
  <c r="AB228" i="3" s="1"/>
  <c r="I229" i="7"/>
  <c r="V229" i="3"/>
  <c r="Z229" i="3" s="1"/>
  <c r="W229" i="3"/>
  <c r="X229" i="3"/>
  <c r="I230" i="7"/>
  <c r="V230" i="3"/>
  <c r="W230" i="3"/>
  <c r="AA230" i="3" s="1"/>
  <c r="X230" i="3"/>
  <c r="AB230" i="3" s="1"/>
  <c r="I231" i="7"/>
  <c r="V231" i="3"/>
  <c r="W231" i="3"/>
  <c r="AA231" i="3" s="1"/>
  <c r="X231" i="3"/>
  <c r="AB231" i="3" s="1"/>
  <c r="I232" i="7"/>
  <c r="V232" i="3"/>
  <c r="W232" i="3"/>
  <c r="X232" i="3"/>
  <c r="AB232" i="3" s="1"/>
  <c r="I233" i="7"/>
  <c r="V233" i="3"/>
  <c r="Z233" i="3" s="1"/>
  <c r="W233" i="3"/>
  <c r="X233" i="3"/>
  <c r="I234" i="7"/>
  <c r="V234" i="3"/>
  <c r="W234" i="3"/>
  <c r="AA234" i="3" s="1"/>
  <c r="X234" i="3"/>
  <c r="AB234" i="3" s="1"/>
  <c r="I235" i="7"/>
  <c r="V235" i="3"/>
  <c r="W235" i="3"/>
  <c r="AA235" i="3" s="1"/>
  <c r="X235" i="3"/>
  <c r="AB235" i="3" s="1"/>
  <c r="I236" i="7"/>
  <c r="V236" i="3"/>
  <c r="W236" i="3"/>
  <c r="X236" i="3"/>
  <c r="AB236" i="3" s="1"/>
  <c r="I237" i="7"/>
  <c r="V237" i="3"/>
  <c r="Z237" i="3" s="1"/>
  <c r="W237" i="3"/>
  <c r="X237" i="3"/>
  <c r="I238" i="7"/>
  <c r="V238" i="3"/>
  <c r="W238" i="3"/>
  <c r="AA238" i="3" s="1"/>
  <c r="X238" i="3"/>
  <c r="AB238" i="3" s="1"/>
  <c r="I239" i="7"/>
  <c r="V239" i="3"/>
  <c r="W239" i="3"/>
  <c r="AA239" i="3" s="1"/>
  <c r="X239" i="3"/>
  <c r="AB239" i="3" s="1"/>
  <c r="I240" i="7"/>
  <c r="V240" i="3"/>
  <c r="W240" i="3"/>
  <c r="X240" i="3"/>
  <c r="AB240" i="3" s="1"/>
  <c r="I241" i="7"/>
  <c r="V241" i="3"/>
  <c r="Z241" i="3" s="1"/>
  <c r="W241" i="3"/>
  <c r="X241" i="3"/>
  <c r="I242" i="7"/>
  <c r="V242" i="3"/>
  <c r="W242" i="3"/>
  <c r="AA242" i="3" s="1"/>
  <c r="X242" i="3"/>
  <c r="AB242" i="3" s="1"/>
  <c r="I243" i="7"/>
  <c r="V243" i="3"/>
  <c r="W243" i="3"/>
  <c r="AA243" i="3" s="1"/>
  <c r="X243" i="3"/>
  <c r="AB243" i="3" s="1"/>
  <c r="I244" i="7"/>
  <c r="V244" i="3"/>
  <c r="W244" i="3"/>
  <c r="X244" i="3"/>
  <c r="AB244" i="3" s="1"/>
  <c r="I245" i="7"/>
  <c r="V245" i="3"/>
  <c r="Z245" i="3" s="1"/>
  <c r="W245" i="3"/>
  <c r="X245" i="3"/>
  <c r="I246" i="7"/>
  <c r="V246" i="3"/>
  <c r="W246" i="3"/>
  <c r="AA246" i="3" s="1"/>
  <c r="X246" i="3"/>
  <c r="AB246" i="3" s="1"/>
  <c r="I247" i="7"/>
  <c r="V247" i="3"/>
  <c r="W247" i="3"/>
  <c r="AA247" i="3" s="1"/>
  <c r="X247" i="3"/>
  <c r="AB247" i="3" s="1"/>
  <c r="I248" i="7"/>
  <c r="V248" i="3"/>
  <c r="W248" i="3"/>
  <c r="X248" i="3"/>
  <c r="AB248" i="3" s="1"/>
  <c r="I249" i="7"/>
  <c r="V249" i="3"/>
  <c r="Z249" i="3" s="1"/>
  <c r="W249" i="3"/>
  <c r="X249" i="3"/>
  <c r="I250" i="7"/>
  <c r="V250" i="3"/>
  <c r="W250" i="3"/>
  <c r="AA250" i="3" s="1"/>
  <c r="X250" i="3"/>
  <c r="AB250" i="3" s="1"/>
  <c r="I251" i="7"/>
  <c r="V251" i="3"/>
  <c r="W251" i="3"/>
  <c r="AA251" i="3" s="1"/>
  <c r="X251" i="3"/>
  <c r="AB251" i="3" s="1"/>
  <c r="I252" i="7"/>
  <c r="V252" i="3"/>
  <c r="W252" i="3"/>
  <c r="X252" i="3"/>
  <c r="AB252" i="3" s="1"/>
  <c r="I253" i="7"/>
  <c r="V253" i="3"/>
  <c r="Z253" i="3" s="1"/>
  <c r="W253" i="3"/>
  <c r="X253" i="3"/>
  <c r="I254" i="7"/>
  <c r="V254" i="3"/>
  <c r="W254" i="3"/>
  <c r="AA254" i="3" s="1"/>
  <c r="X254" i="3"/>
  <c r="AB254" i="3" s="1"/>
  <c r="I255" i="7"/>
  <c r="V255" i="3"/>
  <c r="W255" i="3"/>
  <c r="AA255" i="3" s="1"/>
  <c r="X255" i="3"/>
  <c r="AB255" i="3" s="1"/>
  <c r="I256" i="7"/>
  <c r="V256" i="3"/>
  <c r="W256" i="3"/>
  <c r="X256" i="3"/>
  <c r="AB256" i="3" s="1"/>
  <c r="I257" i="7"/>
  <c r="V257" i="3"/>
  <c r="Z257" i="3" s="1"/>
  <c r="W257" i="3"/>
  <c r="X257" i="3"/>
  <c r="I258" i="7"/>
  <c r="V258" i="3"/>
  <c r="W258" i="3"/>
  <c r="AA258" i="3" s="1"/>
  <c r="X258" i="3"/>
  <c r="AB258" i="3" s="1"/>
  <c r="I259" i="7"/>
  <c r="V259" i="3"/>
  <c r="W259" i="3"/>
  <c r="AA259" i="3" s="1"/>
  <c r="X259" i="3"/>
  <c r="AB259" i="3" s="1"/>
  <c r="I260" i="7"/>
  <c r="V260" i="3"/>
  <c r="W260" i="3"/>
  <c r="X260" i="3"/>
  <c r="AB260" i="3" s="1"/>
  <c r="I261" i="7"/>
  <c r="V261" i="3"/>
  <c r="Z261" i="3" s="1"/>
  <c r="W261" i="3"/>
  <c r="X261" i="3"/>
  <c r="I262" i="7"/>
  <c r="V262" i="3"/>
  <c r="W262" i="3"/>
  <c r="AA262" i="3" s="1"/>
  <c r="X262" i="3"/>
  <c r="AB262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73" i="1"/>
  <c r="G130" i="7"/>
  <c r="F269" i="8"/>
  <c r="F270" i="8"/>
  <c r="F271" i="8"/>
  <c r="F268" i="8"/>
  <c r="O263" i="1"/>
  <c r="O265" i="1" s="1"/>
  <c r="E263" i="5"/>
  <c r="E265" i="5" s="1"/>
  <c r="E263" i="2"/>
  <c r="E265" i="2" s="1"/>
  <c r="G205" i="7"/>
  <c r="F263" i="3"/>
  <c r="F265" i="3" s="1"/>
  <c r="E263" i="3"/>
  <c r="E265" i="3" s="1"/>
  <c r="D263" i="3"/>
  <c r="D265" i="3" s="1"/>
  <c r="C263" i="3"/>
  <c r="C265" i="3" s="1"/>
  <c r="K263" i="3"/>
  <c r="K265" i="3" s="1"/>
  <c r="J263" i="3"/>
  <c r="J265" i="3" s="1"/>
  <c r="I263" i="3"/>
  <c r="I265" i="3" s="1"/>
  <c r="H263" i="3"/>
  <c r="H265" i="3" s="1"/>
  <c r="G164" i="7"/>
  <c r="D263" i="2"/>
  <c r="D265" i="2" s="1"/>
  <c r="C263" i="2"/>
  <c r="C265" i="2" s="1"/>
  <c r="E263" i="7"/>
  <c r="E265" i="7" s="1"/>
  <c r="D263" i="7"/>
  <c r="R263" i="1"/>
  <c r="R265" i="1" s="1"/>
  <c r="D263" i="5"/>
  <c r="D265" i="5" s="1"/>
  <c r="C263" i="5"/>
  <c r="C265" i="5" s="1"/>
  <c r="P271" i="1"/>
  <c r="F263" i="7"/>
  <c r="F265" i="7" s="1"/>
  <c r="G62" i="7"/>
  <c r="P270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232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145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D265" i="7"/>
  <c r="M263" i="3"/>
  <c r="N263" i="3"/>
  <c r="N265" i="3" s="1"/>
  <c r="O263" i="3"/>
  <c r="O265" i="3" s="1"/>
  <c r="P263" i="3"/>
  <c r="P265" i="3" s="1"/>
  <c r="M265" i="3"/>
  <c r="P268" i="1"/>
  <c r="P269" i="1"/>
  <c r="O273" i="1"/>
  <c r="Z260" i="3" l="1"/>
  <c r="Z256" i="3"/>
  <c r="Z252" i="3"/>
  <c r="Z248" i="3"/>
  <c r="Z244" i="3"/>
  <c r="Z240" i="3"/>
  <c r="Z236" i="3"/>
  <c r="Z232" i="3"/>
  <c r="Z228" i="3"/>
  <c r="Z224" i="3"/>
  <c r="Z220" i="3"/>
  <c r="Z216" i="3"/>
  <c r="Z212" i="3"/>
  <c r="Z208" i="3"/>
  <c r="Z204" i="3"/>
  <c r="Z200" i="3"/>
  <c r="Z196" i="3"/>
  <c r="Z192" i="3"/>
  <c r="Z188" i="3"/>
  <c r="Z184" i="3"/>
  <c r="Z180" i="3"/>
  <c r="AD180" i="3" s="1"/>
  <c r="J180" i="7" s="1"/>
  <c r="K180" i="7" s="1"/>
  <c r="L180" i="7" s="1"/>
  <c r="P180" i="7" s="1"/>
  <c r="Z176" i="3"/>
  <c r="Z172" i="3"/>
  <c r="Z168" i="3"/>
  <c r="AA261" i="3"/>
  <c r="AA257" i="3"/>
  <c r="AA253" i="3"/>
  <c r="AA249" i="3"/>
  <c r="AA245" i="3"/>
  <c r="AA241" i="3"/>
  <c r="AA237" i="3"/>
  <c r="AA233" i="3"/>
  <c r="AA229" i="3"/>
  <c r="AA225" i="3"/>
  <c r="AA221" i="3"/>
  <c r="AA217" i="3"/>
  <c r="AA213" i="3"/>
  <c r="AA209" i="3"/>
  <c r="AA205" i="3"/>
  <c r="AA201" i="3"/>
  <c r="AA197" i="3"/>
  <c r="AA193" i="3"/>
  <c r="AA189" i="3"/>
  <c r="AA185" i="3"/>
  <c r="AA181" i="3"/>
  <c r="AA177" i="3"/>
  <c r="AA173" i="3"/>
  <c r="AA169" i="3"/>
  <c r="AA165" i="3"/>
  <c r="AA157" i="3"/>
  <c r="AA138" i="3"/>
  <c r="AA134" i="3"/>
  <c r="AA108" i="3"/>
  <c r="Z137" i="3"/>
  <c r="Z133" i="3"/>
  <c r="Z127" i="3"/>
  <c r="Z123" i="3"/>
  <c r="Z119" i="3"/>
  <c r="Z115" i="3"/>
  <c r="Z111" i="3"/>
  <c r="Z15" i="3"/>
  <c r="I263" i="7"/>
  <c r="I265" i="7" s="1"/>
  <c r="R163" i="3"/>
  <c r="R159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2" i="3"/>
  <c r="R258" i="3"/>
  <c r="R254" i="3"/>
  <c r="R250" i="3"/>
  <c r="R246" i="3"/>
  <c r="R242" i="3"/>
  <c r="R238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Z218" i="3"/>
  <c r="Z262" i="3"/>
  <c r="AD262" i="3" s="1"/>
  <c r="J262" i="7" s="1"/>
  <c r="K262" i="7" s="1"/>
  <c r="L262" i="7" s="1"/>
  <c r="P262" i="7" s="1"/>
  <c r="Z258" i="3"/>
  <c r="AD258" i="3" s="1"/>
  <c r="J258" i="7" s="1"/>
  <c r="K258" i="7" s="1"/>
  <c r="L258" i="7" s="1"/>
  <c r="P258" i="7" s="1"/>
  <c r="Z254" i="3"/>
  <c r="Z250" i="3"/>
  <c r="AD250" i="3" s="1"/>
  <c r="J250" i="7" s="1"/>
  <c r="K250" i="7" s="1"/>
  <c r="L250" i="7" s="1"/>
  <c r="P250" i="7" s="1"/>
  <c r="Z246" i="3"/>
  <c r="AD246" i="3" s="1"/>
  <c r="J246" i="7" s="1"/>
  <c r="K246" i="7" s="1"/>
  <c r="L246" i="7" s="1"/>
  <c r="P246" i="7" s="1"/>
  <c r="Z242" i="3"/>
  <c r="Z238" i="3"/>
  <c r="Z234" i="3"/>
  <c r="AD234" i="3" s="1"/>
  <c r="J234" i="7" s="1"/>
  <c r="K234" i="7" s="1"/>
  <c r="L234" i="7" s="1"/>
  <c r="P234" i="7" s="1"/>
  <c r="Z230" i="3"/>
  <c r="AD230" i="3" s="1"/>
  <c r="J230" i="7" s="1"/>
  <c r="K230" i="7" s="1"/>
  <c r="L230" i="7" s="1"/>
  <c r="P230" i="7" s="1"/>
  <c r="Z226" i="3"/>
  <c r="Z222" i="3"/>
  <c r="AB213" i="3"/>
  <c r="AD213" i="3" s="1"/>
  <c r="J213" i="7" s="1"/>
  <c r="K213" i="7" s="1"/>
  <c r="L213" i="7" s="1"/>
  <c r="P213" i="7" s="1"/>
  <c r="AB189" i="3"/>
  <c r="AD189" i="3" s="1"/>
  <c r="J189" i="7" s="1"/>
  <c r="K189" i="7" s="1"/>
  <c r="L189" i="7" s="1"/>
  <c r="P189" i="7" s="1"/>
  <c r="Z14" i="3"/>
  <c r="AD14" i="3" s="1"/>
  <c r="J14" i="7" s="1"/>
  <c r="K14" i="7" s="1"/>
  <c r="L14" i="7" s="1"/>
  <c r="P14" i="7" s="1"/>
  <c r="Z10" i="3"/>
  <c r="Z6" i="3"/>
  <c r="AD6" i="3" s="1"/>
  <c r="J6" i="7" s="1"/>
  <c r="K6" i="7" s="1"/>
  <c r="L6" i="7" s="1"/>
  <c r="P6" i="7" s="1"/>
  <c r="AB253" i="3"/>
  <c r="AA220" i="3"/>
  <c r="AD220" i="3" s="1"/>
  <c r="J220" i="7" s="1"/>
  <c r="K220" i="7" s="1"/>
  <c r="L220" i="7" s="1"/>
  <c r="P220" i="7" s="1"/>
  <c r="Z163" i="3"/>
  <c r="Z159" i="3"/>
  <c r="AD159" i="3" s="1"/>
  <c r="J159" i="7" s="1"/>
  <c r="K159" i="7" s="1"/>
  <c r="L159" i="7" s="1"/>
  <c r="P159" i="7" s="1"/>
  <c r="Z155" i="3"/>
  <c r="AD155" i="3" s="1"/>
  <c r="J155" i="7" s="1"/>
  <c r="K155" i="7" s="1"/>
  <c r="L155" i="7" s="1"/>
  <c r="P155" i="7" s="1"/>
  <c r="Z151" i="3"/>
  <c r="AD151" i="3" s="1"/>
  <c r="J151" i="7" s="1"/>
  <c r="K151" i="7" s="1"/>
  <c r="L151" i="7" s="1"/>
  <c r="P151" i="7" s="1"/>
  <c r="Z147" i="3"/>
  <c r="Z143" i="3"/>
  <c r="AD143" i="3" s="1"/>
  <c r="J143" i="7" s="1"/>
  <c r="K143" i="7" s="1"/>
  <c r="L143" i="7" s="1"/>
  <c r="P143" i="7" s="1"/>
  <c r="Z139" i="3"/>
  <c r="Z135" i="3"/>
  <c r="AD135" i="3" s="1"/>
  <c r="J135" i="7" s="1"/>
  <c r="K135" i="7" s="1"/>
  <c r="L135" i="7" s="1"/>
  <c r="P135" i="7" s="1"/>
  <c r="Z131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AD49" i="3" s="1"/>
  <c r="J49" i="7" s="1"/>
  <c r="K49" i="7" s="1"/>
  <c r="L49" i="7" s="1"/>
  <c r="P49" i="7" s="1"/>
  <c r="Z45" i="3"/>
  <c r="AD45" i="3" s="1"/>
  <c r="J45" i="7" s="1"/>
  <c r="K45" i="7" s="1"/>
  <c r="L45" i="7" s="1"/>
  <c r="P45" i="7" s="1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4" i="3"/>
  <c r="AA164" i="3"/>
  <c r="AA160" i="3"/>
  <c r="AA156" i="3"/>
  <c r="AA152" i="3"/>
  <c r="AA148" i="3"/>
  <c r="AA144" i="3"/>
  <c r="AA140" i="3"/>
  <c r="AA136" i="3"/>
  <c r="AA132" i="3"/>
  <c r="AA125" i="3"/>
  <c r="AA117" i="3"/>
  <c r="AA109" i="3"/>
  <c r="AA66" i="3"/>
  <c r="AD66" i="3" s="1"/>
  <c r="J66" i="7" s="1"/>
  <c r="K66" i="7" s="1"/>
  <c r="L66" i="7" s="1"/>
  <c r="P66" i="7" s="1"/>
  <c r="AA62" i="3"/>
  <c r="AD62" i="3" s="1"/>
  <c r="J62" i="7" s="1"/>
  <c r="K62" i="7" s="1"/>
  <c r="L62" i="7" s="1"/>
  <c r="P62" i="7" s="1"/>
  <c r="AA58" i="3"/>
  <c r="AD58" i="3" s="1"/>
  <c r="J58" i="7" s="1"/>
  <c r="K58" i="7" s="1"/>
  <c r="L58" i="7" s="1"/>
  <c r="P58" i="7" s="1"/>
  <c r="AA34" i="3"/>
  <c r="AD34" i="3" s="1"/>
  <c r="J34" i="7" s="1"/>
  <c r="K34" i="7" s="1"/>
  <c r="L34" i="7" s="1"/>
  <c r="P34" i="7" s="1"/>
  <c r="AA30" i="3"/>
  <c r="AA15" i="3"/>
  <c r="R129" i="3"/>
  <c r="R125" i="3"/>
  <c r="R121" i="3"/>
  <c r="R117" i="3"/>
  <c r="R113" i="3"/>
  <c r="R109" i="3"/>
  <c r="R15" i="3"/>
  <c r="R11" i="3"/>
  <c r="R7" i="3"/>
  <c r="G263" i="5"/>
  <c r="G265" i="5" s="1"/>
  <c r="AB261" i="3"/>
  <c r="AB245" i="3"/>
  <c r="AD245" i="3" s="1"/>
  <c r="J245" i="7" s="1"/>
  <c r="K245" i="7" s="1"/>
  <c r="L245" i="7" s="1"/>
  <c r="P245" i="7" s="1"/>
  <c r="AB229" i="3"/>
  <c r="AB197" i="3"/>
  <c r="AB181" i="3"/>
  <c r="AB165" i="3"/>
  <c r="AD165" i="3" s="1"/>
  <c r="J165" i="7" s="1"/>
  <c r="K165" i="7" s="1"/>
  <c r="L165" i="7" s="1"/>
  <c r="P165" i="7" s="1"/>
  <c r="AB134" i="3"/>
  <c r="AA122" i="3"/>
  <c r="AD122" i="3" s="1"/>
  <c r="J122" i="7" s="1"/>
  <c r="K122" i="7" s="1"/>
  <c r="L122" i="7" s="1"/>
  <c r="P122" i="7" s="1"/>
  <c r="AA106" i="3"/>
  <c r="AD106" i="3" s="1"/>
  <c r="J106" i="7" s="1"/>
  <c r="K106" i="7" s="1"/>
  <c r="L106" i="7" s="1"/>
  <c r="P106" i="7" s="1"/>
  <c r="G263" i="7"/>
  <c r="AD16" i="3"/>
  <c r="J16" i="7" s="1"/>
  <c r="K16" i="7" s="1"/>
  <c r="L16" i="7" s="1"/>
  <c r="P16" i="7" s="1"/>
  <c r="L263" i="3"/>
  <c r="L265" i="3" s="1"/>
  <c r="AB237" i="3"/>
  <c r="AA228" i="3"/>
  <c r="AD228" i="3" s="1"/>
  <c r="J228" i="7" s="1"/>
  <c r="K228" i="7" s="1"/>
  <c r="L228" i="7" s="1"/>
  <c r="P228" i="7" s="1"/>
  <c r="AA204" i="3"/>
  <c r="AD204" i="3" s="1"/>
  <c r="J204" i="7" s="1"/>
  <c r="K204" i="7" s="1"/>
  <c r="L204" i="7" s="1"/>
  <c r="P204" i="7" s="1"/>
  <c r="AB173" i="3"/>
  <c r="AD173" i="3" s="1"/>
  <c r="J173" i="7" s="1"/>
  <c r="K173" i="7" s="1"/>
  <c r="L173" i="7" s="1"/>
  <c r="P173" i="7" s="1"/>
  <c r="AA141" i="3"/>
  <c r="AD141" i="3" s="1"/>
  <c r="J141" i="7" s="1"/>
  <c r="K141" i="7" s="1"/>
  <c r="L141" i="7" s="1"/>
  <c r="P141" i="7" s="1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D27" i="3" s="1"/>
  <c r="J27" i="7" s="1"/>
  <c r="K27" i="7" s="1"/>
  <c r="L27" i="7" s="1"/>
  <c r="P27" i="7" s="1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3" i="3"/>
  <c r="W263" i="3"/>
  <c r="AA252" i="3"/>
  <c r="AD252" i="3" s="1"/>
  <c r="J252" i="7" s="1"/>
  <c r="K252" i="7" s="1"/>
  <c r="L252" i="7" s="1"/>
  <c r="P252" i="7" s="1"/>
  <c r="AB221" i="3"/>
  <c r="AD221" i="3" s="1"/>
  <c r="J221" i="7" s="1"/>
  <c r="K221" i="7" s="1"/>
  <c r="L221" i="7" s="1"/>
  <c r="P221" i="7" s="1"/>
  <c r="AA212" i="3"/>
  <c r="AA188" i="3"/>
  <c r="AD188" i="3" s="1"/>
  <c r="J188" i="7" s="1"/>
  <c r="K188" i="7" s="1"/>
  <c r="L188" i="7" s="1"/>
  <c r="P188" i="7" s="1"/>
  <c r="AB158" i="3"/>
  <c r="AD158" i="3" s="1"/>
  <c r="J158" i="7" s="1"/>
  <c r="K158" i="7" s="1"/>
  <c r="L158" i="7" s="1"/>
  <c r="P158" i="7" s="1"/>
  <c r="AA149" i="3"/>
  <c r="AD149" i="3" s="1"/>
  <c r="J149" i="7" s="1"/>
  <c r="K149" i="7" s="1"/>
  <c r="L149" i="7" s="1"/>
  <c r="P149" i="7" s="1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B88" i="3"/>
  <c r="AD88" i="3" s="1"/>
  <c r="J88" i="7" s="1"/>
  <c r="K88" i="7" s="1"/>
  <c r="L88" i="7" s="1"/>
  <c r="P88" i="7" s="1"/>
  <c r="AB84" i="3"/>
  <c r="AD84" i="3" s="1"/>
  <c r="J84" i="7" s="1"/>
  <c r="K84" i="7" s="1"/>
  <c r="L84" i="7" s="1"/>
  <c r="P84" i="7" s="1"/>
  <c r="AB80" i="3"/>
  <c r="AD80" i="3" s="1"/>
  <c r="J80" i="7" s="1"/>
  <c r="K80" i="7" s="1"/>
  <c r="L80" i="7" s="1"/>
  <c r="P80" i="7" s="1"/>
  <c r="AB76" i="3"/>
  <c r="AB72" i="3"/>
  <c r="AB68" i="3"/>
  <c r="AD68" i="3" s="1"/>
  <c r="J68" i="7" s="1"/>
  <c r="K68" i="7" s="1"/>
  <c r="L68" i="7" s="1"/>
  <c r="P68" i="7" s="1"/>
  <c r="AB64" i="3"/>
  <c r="AD64" i="3" s="1"/>
  <c r="J64" i="7" s="1"/>
  <c r="K64" i="7" s="1"/>
  <c r="L64" i="7" s="1"/>
  <c r="P64" i="7" s="1"/>
  <c r="AB60" i="3"/>
  <c r="AB56" i="3"/>
  <c r="AD56" i="3" s="1"/>
  <c r="J56" i="7" s="1"/>
  <c r="K56" i="7" s="1"/>
  <c r="L56" i="7" s="1"/>
  <c r="P56" i="7" s="1"/>
  <c r="AB52" i="3"/>
  <c r="AD52" i="3" s="1"/>
  <c r="J52" i="7" s="1"/>
  <c r="K52" i="7" s="1"/>
  <c r="L52" i="7" s="1"/>
  <c r="P52" i="7" s="1"/>
  <c r="AB48" i="3"/>
  <c r="AD48" i="3" s="1"/>
  <c r="J48" i="7" s="1"/>
  <c r="K48" i="7" s="1"/>
  <c r="L48" i="7" s="1"/>
  <c r="P48" i="7" s="1"/>
  <c r="AB44" i="3"/>
  <c r="AD44" i="3" s="1"/>
  <c r="J44" i="7" s="1"/>
  <c r="K44" i="7" s="1"/>
  <c r="L44" i="7" s="1"/>
  <c r="P44" i="7" s="1"/>
  <c r="AB40" i="3"/>
  <c r="AD40" i="3" s="1"/>
  <c r="J40" i="7" s="1"/>
  <c r="K40" i="7" s="1"/>
  <c r="L40" i="7" s="1"/>
  <c r="P40" i="7" s="1"/>
  <c r="AB36" i="3"/>
  <c r="AD36" i="3" s="1"/>
  <c r="J36" i="7" s="1"/>
  <c r="K36" i="7" s="1"/>
  <c r="L36" i="7" s="1"/>
  <c r="P36" i="7" s="1"/>
  <c r="AB32" i="3"/>
  <c r="AD32" i="3" s="1"/>
  <c r="J32" i="7" s="1"/>
  <c r="K32" i="7" s="1"/>
  <c r="L32" i="7" s="1"/>
  <c r="P32" i="7" s="1"/>
  <c r="AB28" i="3"/>
  <c r="AB24" i="3"/>
  <c r="AD24" i="3" s="1"/>
  <c r="J24" i="7" s="1"/>
  <c r="K24" i="7" s="1"/>
  <c r="L24" i="7" s="1"/>
  <c r="P24" i="7" s="1"/>
  <c r="AB20" i="3"/>
  <c r="AD20" i="3" s="1"/>
  <c r="J20" i="7" s="1"/>
  <c r="K20" i="7" s="1"/>
  <c r="L20" i="7" s="1"/>
  <c r="P20" i="7" s="1"/>
  <c r="Z11" i="3"/>
  <c r="R127" i="3"/>
  <c r="R123" i="3"/>
  <c r="R119" i="3"/>
  <c r="R115" i="3"/>
  <c r="R111" i="3"/>
  <c r="R107" i="3"/>
  <c r="R13" i="3"/>
  <c r="R9" i="3"/>
  <c r="R5" i="3"/>
  <c r="G263" i="3"/>
  <c r="G265" i="3" s="1"/>
  <c r="AA260" i="3"/>
  <c r="AA236" i="3"/>
  <c r="AD236" i="3" s="1"/>
  <c r="J236" i="7" s="1"/>
  <c r="K236" i="7" s="1"/>
  <c r="L236" i="7" s="1"/>
  <c r="P236" i="7" s="1"/>
  <c r="AB205" i="3"/>
  <c r="AA196" i="3"/>
  <c r="AA172" i="3"/>
  <c r="AD172" i="3" s="1"/>
  <c r="J172" i="7" s="1"/>
  <c r="K172" i="7" s="1"/>
  <c r="L172" i="7" s="1"/>
  <c r="P172" i="7" s="1"/>
  <c r="AB142" i="3"/>
  <c r="AD142" i="3" s="1"/>
  <c r="J142" i="7" s="1"/>
  <c r="K142" i="7" s="1"/>
  <c r="L142" i="7" s="1"/>
  <c r="AA133" i="3"/>
  <c r="AD133" i="3" s="1"/>
  <c r="J133" i="7" s="1"/>
  <c r="K133" i="7" s="1"/>
  <c r="L133" i="7" s="1"/>
  <c r="P133" i="7" s="1"/>
  <c r="AB123" i="3"/>
  <c r="Z117" i="3"/>
  <c r="Z113" i="3"/>
  <c r="AD107" i="3"/>
  <c r="J107" i="7" s="1"/>
  <c r="K107" i="7" s="1"/>
  <c r="L107" i="7" s="1"/>
  <c r="P107" i="7" s="1"/>
  <c r="AA12" i="3"/>
  <c r="AA8" i="3"/>
  <c r="AB5" i="3"/>
  <c r="R126" i="3"/>
  <c r="R122" i="3"/>
  <c r="R118" i="3"/>
  <c r="R114" i="3"/>
  <c r="R110" i="3"/>
  <c r="R106" i="3"/>
  <c r="R12" i="3"/>
  <c r="R8" i="3"/>
  <c r="R105" i="3"/>
  <c r="Z259" i="3"/>
  <c r="AD259" i="3" s="1"/>
  <c r="J259" i="7" s="1"/>
  <c r="K259" i="7" s="1"/>
  <c r="L259" i="7" s="1"/>
  <c r="P259" i="7" s="1"/>
  <c r="AB257" i="3"/>
  <c r="Z255" i="3"/>
  <c r="AD255" i="3" s="1"/>
  <c r="J255" i="7" s="1"/>
  <c r="K255" i="7" s="1"/>
  <c r="L255" i="7" s="1"/>
  <c r="P255" i="7" s="1"/>
  <c r="Z251" i="3"/>
  <c r="AB249" i="3"/>
  <c r="AD249" i="3" s="1"/>
  <c r="J249" i="7" s="1"/>
  <c r="K249" i="7" s="1"/>
  <c r="L249" i="7" s="1"/>
  <c r="P249" i="7" s="1"/>
  <c r="Z247" i="3"/>
  <c r="AD247" i="3" s="1"/>
  <c r="J247" i="7" s="1"/>
  <c r="K247" i="7" s="1"/>
  <c r="L247" i="7" s="1"/>
  <c r="P247" i="7" s="1"/>
  <c r="Z243" i="3"/>
  <c r="AB241" i="3"/>
  <c r="Z239" i="3"/>
  <c r="AD239" i="3" s="1"/>
  <c r="J239" i="7" s="1"/>
  <c r="K239" i="7" s="1"/>
  <c r="L239" i="7" s="1"/>
  <c r="P239" i="7" s="1"/>
  <c r="Z235" i="3"/>
  <c r="AB233" i="3"/>
  <c r="AD233" i="3" s="1"/>
  <c r="J233" i="7" s="1"/>
  <c r="K233" i="7" s="1"/>
  <c r="L233" i="7" s="1"/>
  <c r="P233" i="7" s="1"/>
  <c r="Z231" i="3"/>
  <c r="Z227" i="3"/>
  <c r="AD227" i="3" s="1"/>
  <c r="J227" i="7" s="1"/>
  <c r="K227" i="7" s="1"/>
  <c r="L227" i="7" s="1"/>
  <c r="P227" i="7" s="1"/>
  <c r="AB225" i="3"/>
  <c r="Z223" i="3"/>
  <c r="AD223" i="3" s="1"/>
  <c r="J223" i="7" s="1"/>
  <c r="K223" i="7" s="1"/>
  <c r="L223" i="7" s="1"/>
  <c r="P223" i="7" s="1"/>
  <c r="Z219" i="3"/>
  <c r="AD219" i="3" s="1"/>
  <c r="J219" i="7" s="1"/>
  <c r="K219" i="7" s="1"/>
  <c r="L219" i="7" s="1"/>
  <c r="P219" i="7" s="1"/>
  <c r="AB217" i="3"/>
  <c r="AD217" i="3" s="1"/>
  <c r="J217" i="7" s="1"/>
  <c r="K217" i="7" s="1"/>
  <c r="L217" i="7" s="1"/>
  <c r="P217" i="7" s="1"/>
  <c r="Z215" i="3"/>
  <c r="AD215" i="3" s="1"/>
  <c r="J215" i="7" s="1"/>
  <c r="K215" i="7" s="1"/>
  <c r="L215" i="7" s="1"/>
  <c r="P215" i="7" s="1"/>
  <c r="Z211" i="3"/>
  <c r="AD211" i="3" s="1"/>
  <c r="J211" i="7" s="1"/>
  <c r="K211" i="7" s="1"/>
  <c r="L211" i="7" s="1"/>
  <c r="P211" i="7" s="1"/>
  <c r="AB209" i="3"/>
  <c r="Z207" i="3"/>
  <c r="AD207" i="3" s="1"/>
  <c r="J207" i="7" s="1"/>
  <c r="K207" i="7" s="1"/>
  <c r="L207" i="7" s="1"/>
  <c r="P207" i="7" s="1"/>
  <c r="Z203" i="3"/>
  <c r="AD203" i="3" s="1"/>
  <c r="J203" i="7" s="1"/>
  <c r="K203" i="7" s="1"/>
  <c r="L203" i="7" s="1"/>
  <c r="P203" i="7" s="1"/>
  <c r="AB201" i="3"/>
  <c r="AD201" i="3" s="1"/>
  <c r="J201" i="7" s="1"/>
  <c r="K201" i="7" s="1"/>
  <c r="L201" i="7" s="1"/>
  <c r="P201" i="7" s="1"/>
  <c r="Z199" i="3"/>
  <c r="AD199" i="3" s="1"/>
  <c r="J199" i="7" s="1"/>
  <c r="K199" i="7" s="1"/>
  <c r="L199" i="7" s="1"/>
  <c r="P199" i="7" s="1"/>
  <c r="Z195" i="3"/>
  <c r="AD195" i="3" s="1"/>
  <c r="J195" i="7" s="1"/>
  <c r="K195" i="7" s="1"/>
  <c r="L195" i="7" s="1"/>
  <c r="P195" i="7" s="1"/>
  <c r="AB193" i="3"/>
  <c r="Z191" i="3"/>
  <c r="AD191" i="3" s="1"/>
  <c r="J191" i="7" s="1"/>
  <c r="K191" i="7" s="1"/>
  <c r="L191" i="7" s="1"/>
  <c r="P191" i="7" s="1"/>
  <c r="Z187" i="3"/>
  <c r="AD187" i="3" s="1"/>
  <c r="J187" i="7" s="1"/>
  <c r="K187" i="7" s="1"/>
  <c r="L187" i="7" s="1"/>
  <c r="P187" i="7" s="1"/>
  <c r="AB185" i="3"/>
  <c r="AD185" i="3" s="1"/>
  <c r="J185" i="7" s="1"/>
  <c r="K185" i="7" s="1"/>
  <c r="L185" i="7" s="1"/>
  <c r="P185" i="7" s="1"/>
  <c r="Z183" i="3"/>
  <c r="Z179" i="3"/>
  <c r="AD179" i="3" s="1"/>
  <c r="J179" i="7" s="1"/>
  <c r="K179" i="7" s="1"/>
  <c r="L179" i="7" s="1"/>
  <c r="P179" i="7" s="1"/>
  <c r="AB177" i="3"/>
  <c r="Z175" i="3"/>
  <c r="AD175" i="3" s="1"/>
  <c r="J175" i="7" s="1"/>
  <c r="K175" i="7" s="1"/>
  <c r="L175" i="7" s="1"/>
  <c r="P175" i="7" s="1"/>
  <c r="Z171" i="3"/>
  <c r="AD171" i="3" s="1"/>
  <c r="J171" i="7" s="1"/>
  <c r="K171" i="7" s="1"/>
  <c r="L171" i="7" s="1"/>
  <c r="P171" i="7" s="1"/>
  <c r="AB169" i="3"/>
  <c r="AD169" i="3" s="1"/>
  <c r="J169" i="7" s="1"/>
  <c r="K169" i="7" s="1"/>
  <c r="L169" i="7" s="1"/>
  <c r="P169" i="7" s="1"/>
  <c r="Z167" i="3"/>
  <c r="AD167" i="3" s="1"/>
  <c r="J167" i="7" s="1"/>
  <c r="K167" i="7" s="1"/>
  <c r="L167" i="7" s="1"/>
  <c r="P167" i="7" s="1"/>
  <c r="Z164" i="3"/>
  <c r="AB162" i="3"/>
  <c r="AD162" i="3" s="1"/>
  <c r="J162" i="7" s="1"/>
  <c r="K162" i="7" s="1"/>
  <c r="L162" i="7" s="1"/>
  <c r="P162" i="7" s="1"/>
  <c r="Z160" i="3"/>
  <c r="AD160" i="3" s="1"/>
  <c r="J160" i="7" s="1"/>
  <c r="K160" i="7" s="1"/>
  <c r="L160" i="7" s="1"/>
  <c r="P160" i="7" s="1"/>
  <c r="Z156" i="3"/>
  <c r="AB154" i="3"/>
  <c r="AD154" i="3" s="1"/>
  <c r="J154" i="7" s="1"/>
  <c r="K154" i="7" s="1"/>
  <c r="L154" i="7" s="1"/>
  <c r="P154" i="7" s="1"/>
  <c r="Z152" i="3"/>
  <c r="Z148" i="3"/>
  <c r="AD148" i="3" s="1"/>
  <c r="J148" i="7" s="1"/>
  <c r="K148" i="7" s="1"/>
  <c r="L148" i="7" s="1"/>
  <c r="P148" i="7" s="1"/>
  <c r="AB146" i="3"/>
  <c r="Z140" i="3"/>
  <c r="AB138" i="3"/>
  <c r="AD138" i="3" s="1"/>
  <c r="J138" i="7" s="1"/>
  <c r="K138" i="7" s="1"/>
  <c r="L138" i="7" s="1"/>
  <c r="P138" i="7" s="1"/>
  <c r="Z136" i="3"/>
  <c r="Z132" i="3"/>
  <c r="AA126" i="3"/>
  <c r="AD126" i="3" s="1"/>
  <c r="J126" i="7" s="1"/>
  <c r="K126" i="7" s="1"/>
  <c r="L126" i="7" s="1"/>
  <c r="P126" i="7" s="1"/>
  <c r="AA118" i="3"/>
  <c r="AD118" i="3" s="1"/>
  <c r="J118" i="7" s="1"/>
  <c r="K118" i="7" s="1"/>
  <c r="L118" i="7" s="1"/>
  <c r="P118" i="7" s="1"/>
  <c r="AA110" i="3"/>
  <c r="AD110" i="3" s="1"/>
  <c r="J110" i="7" s="1"/>
  <c r="K110" i="7" s="1"/>
  <c r="L110" i="7" s="1"/>
  <c r="P110" i="7" s="1"/>
  <c r="AB10" i="3"/>
  <c r="AB9" i="3"/>
  <c r="AD9" i="3" s="1"/>
  <c r="J9" i="7" s="1"/>
  <c r="K9" i="7" s="1"/>
  <c r="L9" i="7" s="1"/>
  <c r="P9" i="7" s="1"/>
  <c r="AA128" i="3"/>
  <c r="AA124" i="3"/>
  <c r="AA120" i="3"/>
  <c r="AA116" i="3"/>
  <c r="AD116" i="3" s="1"/>
  <c r="J116" i="7" s="1"/>
  <c r="K116" i="7" s="1"/>
  <c r="L116" i="7" s="1"/>
  <c r="P116" i="7" s="1"/>
  <c r="AA112" i="3"/>
  <c r="G264" i="7"/>
  <c r="AB15" i="3"/>
  <c r="AB11" i="3"/>
  <c r="AB7" i="3"/>
  <c r="Q265" i="3"/>
  <c r="V263" i="3"/>
  <c r="V265" i="3" s="1"/>
  <c r="Z144" i="3"/>
  <c r="AA127" i="3"/>
  <c r="AA119" i="3"/>
  <c r="AA111" i="3"/>
  <c r="AA105" i="3"/>
  <c r="AD105" i="3" s="1"/>
  <c r="J105" i="7" s="1"/>
  <c r="K105" i="7" s="1"/>
  <c r="L105" i="7" s="1"/>
  <c r="P105" i="7" s="1"/>
  <c r="AA102" i="3"/>
  <c r="AD102" i="3" s="1"/>
  <c r="J102" i="7" s="1"/>
  <c r="K102" i="7" s="1"/>
  <c r="L102" i="7" s="1"/>
  <c r="P102" i="7" s="1"/>
  <c r="AB95" i="3"/>
  <c r="AB91" i="3"/>
  <c r="AB87" i="3"/>
  <c r="Z65" i="3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AD54" i="3" s="1"/>
  <c r="J54" i="7" s="1"/>
  <c r="K54" i="7" s="1"/>
  <c r="L54" i="7" s="1"/>
  <c r="P54" i="7" s="1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D26" i="3" s="1"/>
  <c r="J26" i="7" s="1"/>
  <c r="K26" i="7" s="1"/>
  <c r="L26" i="7" s="1"/>
  <c r="P26" i="7" s="1"/>
  <c r="AA22" i="3"/>
  <c r="AB19" i="3"/>
  <c r="R260" i="3"/>
  <c r="R256" i="3"/>
  <c r="R252" i="3"/>
  <c r="R248" i="3"/>
  <c r="R244" i="3"/>
  <c r="R240" i="3"/>
  <c r="R236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1" i="3"/>
  <c r="R157" i="3"/>
  <c r="R153" i="3"/>
  <c r="R149" i="3"/>
  <c r="R145" i="3"/>
  <c r="R141" i="3"/>
  <c r="R137" i="3"/>
  <c r="R133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3" i="3"/>
  <c r="X265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D86" i="3" s="1"/>
  <c r="J86" i="7" s="1"/>
  <c r="K86" i="7" s="1"/>
  <c r="L86" i="7" s="1"/>
  <c r="P86" i="7" s="1"/>
  <c r="AA82" i="3"/>
  <c r="AD82" i="3" s="1"/>
  <c r="J82" i="7" s="1"/>
  <c r="K82" i="7" s="1"/>
  <c r="L82" i="7" s="1"/>
  <c r="P82" i="7" s="1"/>
  <c r="AA78" i="3"/>
  <c r="AD78" i="3" s="1"/>
  <c r="J78" i="7" s="1"/>
  <c r="K78" i="7" s="1"/>
  <c r="L78" i="7" s="1"/>
  <c r="P78" i="7" s="1"/>
  <c r="AA74" i="3"/>
  <c r="AD74" i="3" s="1"/>
  <c r="J74" i="7" s="1"/>
  <c r="K74" i="7" s="1"/>
  <c r="L74" i="7" s="1"/>
  <c r="P74" i="7" s="1"/>
  <c r="AA70" i="3"/>
  <c r="AD70" i="3" s="1"/>
  <c r="J70" i="7" s="1"/>
  <c r="K70" i="7" s="1"/>
  <c r="L70" i="7" s="1"/>
  <c r="P70" i="7" s="1"/>
  <c r="AB63" i="3"/>
  <c r="AB59" i="3"/>
  <c r="AB55" i="3"/>
  <c r="AA50" i="3"/>
  <c r="AD50" i="3" s="1"/>
  <c r="J50" i="7" s="1"/>
  <c r="K50" i="7" s="1"/>
  <c r="L50" i="7" s="1"/>
  <c r="P50" i="7" s="1"/>
  <c r="AA46" i="3"/>
  <c r="AD46" i="3" s="1"/>
  <c r="J46" i="7" s="1"/>
  <c r="K46" i="7" s="1"/>
  <c r="L46" i="7" s="1"/>
  <c r="P46" i="7" s="1"/>
  <c r="AA42" i="3"/>
  <c r="AD42" i="3" s="1"/>
  <c r="J42" i="7" s="1"/>
  <c r="K42" i="7" s="1"/>
  <c r="L42" i="7" s="1"/>
  <c r="P42" i="7" s="1"/>
  <c r="AA38" i="3"/>
  <c r="AD38" i="3" s="1"/>
  <c r="J38" i="7" s="1"/>
  <c r="K38" i="7" s="1"/>
  <c r="L38" i="7" s="1"/>
  <c r="P38" i="7" s="1"/>
  <c r="AB35" i="3"/>
  <c r="AB31" i="3"/>
  <c r="Z17" i="3"/>
  <c r="AD17" i="3" s="1"/>
  <c r="J17" i="7" s="1"/>
  <c r="K17" i="7" s="1"/>
  <c r="L17" i="7" s="1"/>
  <c r="P17" i="7" s="1"/>
  <c r="AB12" i="3"/>
  <c r="R155" i="3"/>
  <c r="R151" i="3"/>
  <c r="R147" i="3"/>
  <c r="R143" i="3"/>
  <c r="R139" i="3"/>
  <c r="R135" i="3"/>
  <c r="R131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6" i="3"/>
  <c r="AD256" i="3" s="1"/>
  <c r="J256" i="7" s="1"/>
  <c r="K256" i="7" s="1"/>
  <c r="L256" i="7" s="1"/>
  <c r="P256" i="7" s="1"/>
  <c r="AA248" i="3"/>
  <c r="AD248" i="3" s="1"/>
  <c r="J248" i="7" s="1"/>
  <c r="K248" i="7" s="1"/>
  <c r="L248" i="7" s="1"/>
  <c r="P248" i="7" s="1"/>
  <c r="AA240" i="3"/>
  <c r="AD240" i="3" s="1"/>
  <c r="J240" i="7" s="1"/>
  <c r="K240" i="7" s="1"/>
  <c r="L240" i="7" s="1"/>
  <c r="P240" i="7" s="1"/>
  <c r="AA232" i="3"/>
  <c r="AD232" i="3" s="1"/>
  <c r="J232" i="7" s="1"/>
  <c r="K232" i="7" s="1"/>
  <c r="L232" i="7" s="1"/>
  <c r="P232" i="7" s="1"/>
  <c r="AA224" i="3"/>
  <c r="AD224" i="3" s="1"/>
  <c r="J224" i="7" s="1"/>
  <c r="K224" i="7" s="1"/>
  <c r="L224" i="7" s="1"/>
  <c r="P224" i="7" s="1"/>
  <c r="AA216" i="3"/>
  <c r="AD216" i="3" s="1"/>
  <c r="J216" i="7" s="1"/>
  <c r="K216" i="7" s="1"/>
  <c r="L216" i="7" s="1"/>
  <c r="P216" i="7" s="1"/>
  <c r="AA208" i="3"/>
  <c r="AD208" i="3" s="1"/>
  <c r="J208" i="7" s="1"/>
  <c r="K208" i="7" s="1"/>
  <c r="L208" i="7" s="1"/>
  <c r="P208" i="7" s="1"/>
  <c r="AA200" i="3"/>
  <c r="AD200" i="3" s="1"/>
  <c r="J200" i="7" s="1"/>
  <c r="K200" i="7" s="1"/>
  <c r="L200" i="7" s="1"/>
  <c r="P200" i="7" s="1"/>
  <c r="AA192" i="3"/>
  <c r="AD192" i="3" s="1"/>
  <c r="J192" i="7" s="1"/>
  <c r="K192" i="7" s="1"/>
  <c r="L192" i="7" s="1"/>
  <c r="P192" i="7" s="1"/>
  <c r="AA184" i="3"/>
  <c r="AD184" i="3" s="1"/>
  <c r="J184" i="7" s="1"/>
  <c r="K184" i="7" s="1"/>
  <c r="L184" i="7" s="1"/>
  <c r="P184" i="7" s="1"/>
  <c r="AA176" i="3"/>
  <c r="AD176" i="3" s="1"/>
  <c r="J176" i="7" s="1"/>
  <c r="K176" i="7" s="1"/>
  <c r="L176" i="7" s="1"/>
  <c r="P176" i="7" s="1"/>
  <c r="AA168" i="3"/>
  <c r="AD168" i="3" s="1"/>
  <c r="J168" i="7" s="1"/>
  <c r="K168" i="7" s="1"/>
  <c r="L168" i="7" s="1"/>
  <c r="P168" i="7" s="1"/>
  <c r="AA161" i="3"/>
  <c r="AD161" i="3" s="1"/>
  <c r="J161" i="7" s="1"/>
  <c r="K161" i="7" s="1"/>
  <c r="L161" i="7" s="1"/>
  <c r="P161" i="7" s="1"/>
  <c r="AA153" i="3"/>
  <c r="AD153" i="3" s="1"/>
  <c r="J153" i="7" s="1"/>
  <c r="K153" i="7" s="1"/>
  <c r="L153" i="7" s="1"/>
  <c r="P153" i="7" s="1"/>
  <c r="AA145" i="3"/>
  <c r="AD145" i="3" s="1"/>
  <c r="J145" i="7" s="1"/>
  <c r="K145" i="7" s="1"/>
  <c r="L145" i="7" s="1"/>
  <c r="P145" i="7" s="1"/>
  <c r="AA137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D98" i="3" s="1"/>
  <c r="J98" i="7" s="1"/>
  <c r="K98" i="7" s="1"/>
  <c r="L98" i="7" s="1"/>
  <c r="P98" i="7" s="1"/>
  <c r="AA94" i="3"/>
  <c r="AD94" i="3" s="1"/>
  <c r="J94" i="7" s="1"/>
  <c r="K94" i="7" s="1"/>
  <c r="L94" i="7" s="1"/>
  <c r="P94" i="7" s="1"/>
  <c r="AA90" i="3"/>
  <c r="AD90" i="3" s="1"/>
  <c r="J90" i="7" s="1"/>
  <c r="K90" i="7" s="1"/>
  <c r="L90" i="7" s="1"/>
  <c r="P90" i="7" s="1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AD39" i="3" s="1"/>
  <c r="J39" i="7" s="1"/>
  <c r="K39" i="7" s="1"/>
  <c r="L39" i="7" s="1"/>
  <c r="P39" i="7" s="1"/>
  <c r="AD28" i="3"/>
  <c r="J28" i="7" s="1"/>
  <c r="K28" i="7" s="1"/>
  <c r="L28" i="7" s="1"/>
  <c r="P28" i="7" s="1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3" i="1"/>
  <c r="F273" i="8"/>
  <c r="AD76" i="3"/>
  <c r="J76" i="7" s="1"/>
  <c r="K76" i="7" s="1"/>
  <c r="L76" i="7" s="1"/>
  <c r="P76" i="7" s="1"/>
  <c r="AD104" i="3"/>
  <c r="J104" i="7" s="1"/>
  <c r="K104" i="7" s="1"/>
  <c r="L104" i="7" s="1"/>
  <c r="P104" i="7" s="1"/>
  <c r="AD92" i="3"/>
  <c r="J92" i="7" s="1"/>
  <c r="K92" i="7" s="1"/>
  <c r="L92" i="7" s="1"/>
  <c r="P92" i="7" s="1"/>
  <c r="AD72" i="3"/>
  <c r="J72" i="7" s="1"/>
  <c r="K72" i="7" s="1"/>
  <c r="L72" i="7" s="1"/>
  <c r="P72" i="7" s="1"/>
  <c r="AD60" i="3"/>
  <c r="J60" i="7" s="1"/>
  <c r="K60" i="7" s="1"/>
  <c r="L60" i="7" s="1"/>
  <c r="P60" i="7" s="1"/>
  <c r="AD150" i="3"/>
  <c r="J150" i="7" s="1"/>
  <c r="K150" i="7" s="1"/>
  <c r="L150" i="7" s="1"/>
  <c r="P150" i="7" s="1"/>
  <c r="AD146" i="3"/>
  <c r="J146" i="7" s="1"/>
  <c r="K146" i="7" s="1"/>
  <c r="L146" i="7" s="1"/>
  <c r="P146" i="7" s="1"/>
  <c r="AD130" i="3"/>
  <c r="J130" i="7" s="1"/>
  <c r="K130" i="7" s="1"/>
  <c r="L130" i="7" s="1"/>
  <c r="P130" i="7" s="1"/>
  <c r="AD114" i="3"/>
  <c r="J114" i="7" s="1"/>
  <c r="K114" i="7" s="1"/>
  <c r="L114" i="7" s="1"/>
  <c r="P114" i="7" s="1"/>
  <c r="AD157" i="3"/>
  <c r="J157" i="7" s="1"/>
  <c r="K157" i="7" s="1"/>
  <c r="L157" i="7" s="1"/>
  <c r="P157" i="7" s="1"/>
  <c r="AD183" i="3"/>
  <c r="J183" i="7" s="1"/>
  <c r="K183" i="7" s="1"/>
  <c r="L183" i="7" s="1"/>
  <c r="P183" i="7" s="1"/>
  <c r="AD202" i="3"/>
  <c r="J202" i="7" s="1"/>
  <c r="K202" i="7" s="1"/>
  <c r="L202" i="7" s="1"/>
  <c r="P202" i="7" s="1"/>
  <c r="AD198" i="3"/>
  <c r="J198" i="7" s="1"/>
  <c r="K198" i="7" s="1"/>
  <c r="L198" i="7" s="1"/>
  <c r="P198" i="7" s="1"/>
  <c r="AD194" i="3"/>
  <c r="J194" i="7" s="1"/>
  <c r="K194" i="7" s="1"/>
  <c r="L194" i="7" s="1"/>
  <c r="P194" i="7" s="1"/>
  <c r="AD190" i="3"/>
  <c r="J190" i="7" s="1"/>
  <c r="K190" i="7" s="1"/>
  <c r="L190" i="7" s="1"/>
  <c r="P190" i="7" s="1"/>
  <c r="AD186" i="3"/>
  <c r="J186" i="7" s="1"/>
  <c r="K186" i="7" s="1"/>
  <c r="L186" i="7" s="1"/>
  <c r="P186" i="7" s="1"/>
  <c r="AD182" i="3"/>
  <c r="J182" i="7" s="1"/>
  <c r="K182" i="7" s="1"/>
  <c r="L182" i="7" s="1"/>
  <c r="P182" i="7" s="1"/>
  <c r="AD178" i="3"/>
  <c r="J178" i="7" s="1"/>
  <c r="K178" i="7" s="1"/>
  <c r="L178" i="7" s="1"/>
  <c r="P178" i="7" s="1"/>
  <c r="AD174" i="3"/>
  <c r="J174" i="7" s="1"/>
  <c r="K174" i="7" s="1"/>
  <c r="L174" i="7" s="1"/>
  <c r="P174" i="7" s="1"/>
  <c r="AD170" i="3"/>
  <c r="J170" i="7" s="1"/>
  <c r="K170" i="7" s="1"/>
  <c r="L170" i="7" s="1"/>
  <c r="P170" i="7" s="1"/>
  <c r="AD166" i="3"/>
  <c r="J166" i="7" s="1"/>
  <c r="K166" i="7" s="1"/>
  <c r="L166" i="7" s="1"/>
  <c r="P166" i="7" s="1"/>
  <c r="AD163" i="3"/>
  <c r="J163" i="7" s="1"/>
  <c r="K163" i="7" s="1"/>
  <c r="L163" i="7" s="1"/>
  <c r="P163" i="7" s="1"/>
  <c r="AD147" i="3"/>
  <c r="J147" i="7" s="1"/>
  <c r="K147" i="7" s="1"/>
  <c r="L147" i="7" s="1"/>
  <c r="P147" i="7" s="1"/>
  <c r="AD139" i="3"/>
  <c r="J139" i="7" s="1"/>
  <c r="K139" i="7" s="1"/>
  <c r="L139" i="7" s="1"/>
  <c r="P139" i="7" s="1"/>
  <c r="AD131" i="3"/>
  <c r="J131" i="7" s="1"/>
  <c r="K131" i="7" s="1"/>
  <c r="L131" i="7" s="1"/>
  <c r="P131" i="7" s="1"/>
  <c r="AD127" i="3"/>
  <c r="J127" i="7" s="1"/>
  <c r="K127" i="7" s="1"/>
  <c r="L127" i="7" s="1"/>
  <c r="P127" i="7" s="1"/>
  <c r="AD253" i="3"/>
  <c r="J253" i="7" s="1"/>
  <c r="K253" i="7" s="1"/>
  <c r="L253" i="7" s="1"/>
  <c r="P253" i="7" s="1"/>
  <c r="AD237" i="3"/>
  <c r="J237" i="7" s="1"/>
  <c r="K237" i="7" s="1"/>
  <c r="L237" i="7" s="1"/>
  <c r="P237" i="7" s="1"/>
  <c r="AD209" i="3"/>
  <c r="J209" i="7" s="1"/>
  <c r="K209" i="7" s="1"/>
  <c r="L209" i="7" s="1"/>
  <c r="P209" i="7" s="1"/>
  <c r="AD205" i="3"/>
  <c r="J205" i="7" s="1"/>
  <c r="K205" i="7" s="1"/>
  <c r="L205" i="7" s="1"/>
  <c r="P205" i="7" s="1"/>
  <c r="J263" i="5"/>
  <c r="AD254" i="3"/>
  <c r="J254" i="7" s="1"/>
  <c r="K254" i="7" s="1"/>
  <c r="L254" i="7" s="1"/>
  <c r="P254" i="7" s="1"/>
  <c r="AD242" i="3"/>
  <c r="J242" i="7" s="1"/>
  <c r="K242" i="7" s="1"/>
  <c r="L242" i="7" s="1"/>
  <c r="P242" i="7" s="1"/>
  <c r="AD238" i="3"/>
  <c r="J238" i="7" s="1"/>
  <c r="K238" i="7" s="1"/>
  <c r="L238" i="7" s="1"/>
  <c r="P238" i="7" s="1"/>
  <c r="AD226" i="3"/>
  <c r="J226" i="7" s="1"/>
  <c r="K226" i="7" s="1"/>
  <c r="L226" i="7" s="1"/>
  <c r="P226" i="7" s="1"/>
  <c r="AD222" i="3"/>
  <c r="J222" i="7" s="1"/>
  <c r="K222" i="7" s="1"/>
  <c r="L222" i="7" s="1"/>
  <c r="P222" i="7" s="1"/>
  <c r="AD218" i="3"/>
  <c r="J218" i="7" s="1"/>
  <c r="K218" i="7" s="1"/>
  <c r="L218" i="7" s="1"/>
  <c r="P218" i="7" s="1"/>
  <c r="AD214" i="3"/>
  <c r="J214" i="7" s="1"/>
  <c r="K214" i="7" s="1"/>
  <c r="L214" i="7" s="1"/>
  <c r="P214" i="7" s="1"/>
  <c r="AD210" i="3"/>
  <c r="J210" i="7" s="1"/>
  <c r="K210" i="7" s="1"/>
  <c r="L210" i="7" s="1"/>
  <c r="P210" i="7" s="1"/>
  <c r="AD206" i="3"/>
  <c r="J206" i="7" s="1"/>
  <c r="K206" i="7" s="1"/>
  <c r="L206" i="7" s="1"/>
  <c r="P206" i="7" s="1"/>
  <c r="AD81" i="3"/>
  <c r="J81" i="7" s="1"/>
  <c r="K81" i="7" s="1"/>
  <c r="L81" i="7" s="1"/>
  <c r="P81" i="7" s="1"/>
  <c r="AD65" i="3"/>
  <c r="J65" i="7" s="1"/>
  <c r="K65" i="7" s="1"/>
  <c r="L65" i="7" s="1"/>
  <c r="P65" i="7" s="1"/>
  <c r="AD251" i="3"/>
  <c r="J251" i="7" s="1"/>
  <c r="K251" i="7" s="1"/>
  <c r="L251" i="7" s="1"/>
  <c r="P251" i="7" s="1"/>
  <c r="AD243" i="3"/>
  <c r="J243" i="7" s="1"/>
  <c r="K243" i="7" s="1"/>
  <c r="L243" i="7" s="1"/>
  <c r="P243" i="7" s="1"/>
  <c r="AD235" i="3"/>
  <c r="J235" i="7" s="1"/>
  <c r="K235" i="7" s="1"/>
  <c r="L235" i="7" s="1"/>
  <c r="P235" i="7" s="1"/>
  <c r="AD231" i="3"/>
  <c r="J231" i="7" s="1"/>
  <c r="K231" i="7" s="1"/>
  <c r="L231" i="7" s="1"/>
  <c r="P231" i="7" s="1"/>
  <c r="F265" i="2"/>
  <c r="F263" i="2"/>
  <c r="R261" i="3"/>
  <c r="R257" i="3"/>
  <c r="R253" i="3"/>
  <c r="R249" i="3"/>
  <c r="R245" i="3"/>
  <c r="R241" i="3"/>
  <c r="R237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AD5" i="3"/>
  <c r="J5" i="7" s="1"/>
  <c r="K5" i="7" s="1"/>
  <c r="L5" i="7" s="1"/>
  <c r="R259" i="3"/>
  <c r="R255" i="3"/>
  <c r="R251" i="3"/>
  <c r="R247" i="3"/>
  <c r="R243" i="3"/>
  <c r="R239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R164" i="3"/>
  <c r="R160" i="3"/>
  <c r="R156" i="3"/>
  <c r="R152" i="3"/>
  <c r="R148" i="3"/>
  <c r="R144" i="3"/>
  <c r="R140" i="3"/>
  <c r="R136" i="3"/>
  <c r="R132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55" i="3" l="1"/>
  <c r="J55" i="7" s="1"/>
  <c r="K55" i="7" s="1"/>
  <c r="L55" i="7" s="1"/>
  <c r="P55" i="7" s="1"/>
  <c r="AD144" i="3"/>
  <c r="J144" i="7" s="1"/>
  <c r="K144" i="7" s="1"/>
  <c r="L144" i="7" s="1"/>
  <c r="P144" i="7" s="1"/>
  <c r="AD10" i="3"/>
  <c r="J10" i="7" s="1"/>
  <c r="K10" i="7" s="1"/>
  <c r="L10" i="7" s="1"/>
  <c r="P10" i="7" s="1"/>
  <c r="AD152" i="3"/>
  <c r="J152" i="7" s="1"/>
  <c r="K152" i="7" s="1"/>
  <c r="L152" i="7" s="1"/>
  <c r="P152" i="7" s="1"/>
  <c r="AD177" i="3"/>
  <c r="J177" i="7" s="1"/>
  <c r="K177" i="7" s="1"/>
  <c r="L177" i="7" s="1"/>
  <c r="P177" i="7" s="1"/>
  <c r="AD193" i="3"/>
  <c r="J193" i="7" s="1"/>
  <c r="K193" i="7" s="1"/>
  <c r="L193" i="7" s="1"/>
  <c r="P193" i="7" s="1"/>
  <c r="AD225" i="3"/>
  <c r="J225" i="7" s="1"/>
  <c r="K225" i="7" s="1"/>
  <c r="L225" i="7" s="1"/>
  <c r="P225" i="7" s="1"/>
  <c r="AD241" i="3"/>
  <c r="J241" i="7" s="1"/>
  <c r="K241" i="7" s="1"/>
  <c r="L241" i="7" s="1"/>
  <c r="P241" i="7" s="1"/>
  <c r="AD257" i="3"/>
  <c r="J257" i="7" s="1"/>
  <c r="K257" i="7" s="1"/>
  <c r="L257" i="7" s="1"/>
  <c r="P257" i="7" s="1"/>
  <c r="AD134" i="3"/>
  <c r="J134" i="7" s="1"/>
  <c r="K134" i="7" s="1"/>
  <c r="L134" i="7" s="1"/>
  <c r="P134" i="7" s="1"/>
  <c r="AD18" i="3"/>
  <c r="J18" i="7" s="1"/>
  <c r="K18" i="7" s="1"/>
  <c r="L18" i="7" s="1"/>
  <c r="P18" i="7" s="1"/>
  <c r="AD181" i="3"/>
  <c r="J181" i="7" s="1"/>
  <c r="K181" i="7" s="1"/>
  <c r="L181" i="7" s="1"/>
  <c r="P181" i="7" s="1"/>
  <c r="AD261" i="3"/>
  <c r="J261" i="7" s="1"/>
  <c r="K261" i="7" s="1"/>
  <c r="L261" i="7" s="1"/>
  <c r="P261" i="7" s="1"/>
  <c r="AD196" i="3"/>
  <c r="J196" i="7" s="1"/>
  <c r="K196" i="7" s="1"/>
  <c r="L196" i="7" s="1"/>
  <c r="P196" i="7" s="1"/>
  <c r="H263" i="5"/>
  <c r="AD260" i="3"/>
  <c r="J260" i="7" s="1"/>
  <c r="K260" i="7" s="1"/>
  <c r="L260" i="7" s="1"/>
  <c r="P260" i="7" s="1"/>
  <c r="AD229" i="3"/>
  <c r="J229" i="7" s="1"/>
  <c r="K229" i="7" s="1"/>
  <c r="L229" i="7" s="1"/>
  <c r="P229" i="7" s="1"/>
  <c r="AD244" i="3"/>
  <c r="J244" i="7" s="1"/>
  <c r="K244" i="7" s="1"/>
  <c r="L244" i="7" s="1"/>
  <c r="P244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7" i="3"/>
  <c r="J197" i="7" s="1"/>
  <c r="K197" i="7" s="1"/>
  <c r="L197" i="7" s="1"/>
  <c r="P197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7" i="3"/>
  <c r="J137" i="7" s="1"/>
  <c r="K137" i="7" s="1"/>
  <c r="L137" i="7" s="1"/>
  <c r="P137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6" i="3"/>
  <c r="J136" i="7" s="1"/>
  <c r="K136" i="7" s="1"/>
  <c r="L136" i="7" s="1"/>
  <c r="P136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2" i="3"/>
  <c r="J132" i="7" s="1"/>
  <c r="K132" i="7" s="1"/>
  <c r="L132" i="7" s="1"/>
  <c r="P132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4" i="3"/>
  <c r="J164" i="7" s="1"/>
  <c r="K164" i="7" s="1"/>
  <c r="L164" i="7" s="1"/>
  <c r="P164" i="7" s="1"/>
  <c r="J265" i="5"/>
  <c r="Z263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6" i="3"/>
  <c r="J156" i="7" s="1"/>
  <c r="K156" i="7" s="1"/>
  <c r="L156" i="7" s="1"/>
  <c r="P156" i="7" s="1"/>
  <c r="AA263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5" i="3"/>
  <c r="AA265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0" i="3"/>
  <c r="J140" i="7" s="1"/>
  <c r="K140" i="7" s="1"/>
  <c r="L140" i="7" s="1"/>
  <c r="P140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5" i="3"/>
  <c r="Z265" i="3"/>
  <c r="AB263" i="3"/>
  <c r="P5" i="7"/>
  <c r="R263" i="3"/>
  <c r="R265" i="3" s="1"/>
  <c r="P142" i="7"/>
  <c r="L263" i="7"/>
  <c r="K263" i="7" s="1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3" i="2"/>
  <c r="C133" i="1" s="1"/>
  <c r="G137" i="2"/>
  <c r="C137" i="1" s="1"/>
  <c r="G141" i="2"/>
  <c r="C141" i="1" s="1"/>
  <c r="G145" i="2"/>
  <c r="C145" i="1" s="1"/>
  <c r="G149" i="2"/>
  <c r="C149" i="1" s="1"/>
  <c r="G153" i="2"/>
  <c r="C153" i="1" s="1"/>
  <c r="G157" i="2"/>
  <c r="C157" i="1" s="1"/>
  <c r="G161" i="2"/>
  <c r="C161" i="1" s="1"/>
  <c r="G168" i="2"/>
  <c r="C168" i="1" s="1"/>
  <c r="G172" i="2"/>
  <c r="C172" i="1" s="1"/>
  <c r="G176" i="2"/>
  <c r="C176" i="1" s="1"/>
  <c r="G180" i="2"/>
  <c r="C180" i="1" s="1"/>
  <c r="G184" i="2"/>
  <c r="C184" i="1" s="1"/>
  <c r="G188" i="2"/>
  <c r="C188" i="1" s="1"/>
  <c r="G192" i="2"/>
  <c r="C192" i="1" s="1"/>
  <c r="G196" i="2"/>
  <c r="C196" i="1" s="1"/>
  <c r="G200" i="2"/>
  <c r="C200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6" i="2"/>
  <c r="C236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4" i="2"/>
  <c r="C134" i="1" s="1"/>
  <c r="G138" i="2"/>
  <c r="C138" i="1" s="1"/>
  <c r="G142" i="2"/>
  <c r="G146" i="2"/>
  <c r="C146" i="1" s="1"/>
  <c r="G150" i="2"/>
  <c r="C150" i="1" s="1"/>
  <c r="G154" i="2"/>
  <c r="C154" i="1" s="1"/>
  <c r="G158" i="2"/>
  <c r="C158" i="1" s="1"/>
  <c r="G162" i="2"/>
  <c r="C162" i="1" s="1"/>
  <c r="G165" i="2"/>
  <c r="C165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1" i="2"/>
  <c r="C131" i="1" s="1"/>
  <c r="G135" i="2"/>
  <c r="C135" i="1" s="1"/>
  <c r="G139" i="2"/>
  <c r="C139" i="1" s="1"/>
  <c r="G143" i="2"/>
  <c r="C143" i="1" s="1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17" i="2"/>
  <c r="C17" i="1" s="1"/>
  <c r="G49" i="2"/>
  <c r="C49" i="1" s="1"/>
  <c r="G80" i="2"/>
  <c r="C80" i="1" s="1"/>
  <c r="G116" i="2"/>
  <c r="C116" i="1" s="1"/>
  <c r="G132" i="2"/>
  <c r="C132" i="1" s="1"/>
  <c r="G148" i="2"/>
  <c r="C148" i="1" s="1"/>
  <c r="G164" i="2"/>
  <c r="C164" i="1" s="1"/>
  <c r="G179" i="2"/>
  <c r="C179" i="1" s="1"/>
  <c r="G195" i="2"/>
  <c r="C195" i="1" s="1"/>
  <c r="G25" i="2"/>
  <c r="C25" i="1" s="1"/>
  <c r="G56" i="2"/>
  <c r="C56" i="1" s="1"/>
  <c r="G88" i="2"/>
  <c r="C88" i="1" s="1"/>
  <c r="G120" i="2"/>
  <c r="C120" i="1" s="1"/>
  <c r="G136" i="2"/>
  <c r="C136" i="1" s="1"/>
  <c r="G152" i="2"/>
  <c r="C152" i="1" s="1"/>
  <c r="G167" i="2"/>
  <c r="C167" i="1" s="1"/>
  <c r="G183" i="2"/>
  <c r="C183" i="1" s="1"/>
  <c r="G199" i="2"/>
  <c r="C199" i="1" s="1"/>
  <c r="G33" i="2"/>
  <c r="C33" i="1" s="1"/>
  <c r="G64" i="2"/>
  <c r="C64" i="1" s="1"/>
  <c r="G96" i="2"/>
  <c r="C96" i="1" s="1"/>
  <c r="G124" i="2"/>
  <c r="C124" i="1" s="1"/>
  <c r="G140" i="2"/>
  <c r="C140" i="1" s="1"/>
  <c r="G156" i="2"/>
  <c r="C156" i="1" s="1"/>
  <c r="G171" i="2"/>
  <c r="C171" i="1" s="1"/>
  <c r="G187" i="2"/>
  <c r="C187" i="1" s="1"/>
  <c r="G9" i="2"/>
  <c r="C9" i="1" s="1"/>
  <c r="G144" i="2"/>
  <c r="C144" i="1" s="1"/>
  <c r="G41" i="2"/>
  <c r="C41" i="1" s="1"/>
  <c r="G160" i="2"/>
  <c r="C160" i="1" s="1"/>
  <c r="G104" i="2"/>
  <c r="C104" i="1" s="1"/>
  <c r="G72" i="2"/>
  <c r="C72" i="1" s="1"/>
  <c r="G112" i="2"/>
  <c r="C112" i="1" s="1"/>
  <c r="G175" i="2"/>
  <c r="C175" i="1" s="1"/>
  <c r="G128" i="2"/>
  <c r="C128" i="1" s="1"/>
  <c r="G191" i="2"/>
  <c r="C191" i="1" s="1"/>
  <c r="G5" i="2"/>
  <c r="H265" i="5" l="1"/>
  <c r="L171" i="5"/>
  <c r="L174" i="5"/>
  <c r="N174" i="5" s="1"/>
  <c r="L176" i="5"/>
  <c r="N176" i="5" s="1"/>
  <c r="L218" i="5"/>
  <c r="F218" i="1" s="1"/>
  <c r="L215" i="5"/>
  <c r="N215" i="5" s="1"/>
  <c r="L235" i="5"/>
  <c r="F235" i="1" s="1"/>
  <c r="L40" i="5"/>
  <c r="N40" i="5" s="1"/>
  <c r="L240" i="5"/>
  <c r="N240" i="5" s="1"/>
  <c r="L46" i="5"/>
  <c r="N46" i="5" s="1"/>
  <c r="L169" i="5"/>
  <c r="N169" i="5" s="1"/>
  <c r="L221" i="5"/>
  <c r="N221" i="5" s="1"/>
  <c r="L226" i="5"/>
  <c r="F226" i="1" s="1"/>
  <c r="L108" i="5"/>
  <c r="N108" i="5" s="1"/>
  <c r="L66" i="5"/>
  <c r="F66" i="1" s="1"/>
  <c r="L49" i="5"/>
  <c r="F49" i="1" s="1"/>
  <c r="L18" i="5"/>
  <c r="F18" i="1" s="1"/>
  <c r="L203" i="5"/>
  <c r="N203" i="5" s="1"/>
  <c r="L77" i="5"/>
  <c r="N77" i="5" s="1"/>
  <c r="L208" i="5"/>
  <c r="F208" i="1" s="1"/>
  <c r="L233" i="5"/>
  <c r="N233" i="5" s="1"/>
  <c r="L238" i="5"/>
  <c r="N238" i="5" s="1"/>
  <c r="L25" i="5"/>
  <c r="N25" i="5" s="1"/>
  <c r="L92" i="5"/>
  <c r="F92" i="1" s="1"/>
  <c r="L144" i="5"/>
  <c r="F144" i="1" s="1"/>
  <c r="L133" i="5"/>
  <c r="N133" i="5" s="1"/>
  <c r="L91" i="5"/>
  <c r="N91" i="5" s="1"/>
  <c r="L100" i="5"/>
  <c r="N100" i="5" s="1"/>
  <c r="L236" i="5"/>
  <c r="N236" i="5" s="1"/>
  <c r="L22" i="5"/>
  <c r="N22" i="5" s="1"/>
  <c r="L241" i="5"/>
  <c r="F241" i="1" s="1"/>
  <c r="L246" i="5"/>
  <c r="N246" i="5" s="1"/>
  <c r="L167" i="5"/>
  <c r="N167" i="5" s="1"/>
  <c r="L45" i="5"/>
  <c r="N45" i="5" s="1"/>
  <c r="L148" i="5"/>
  <c r="F148" i="1" s="1"/>
  <c r="L140" i="5"/>
  <c r="F140" i="1" s="1"/>
  <c r="L14" i="5"/>
  <c r="N14" i="5" s="1"/>
  <c r="L129" i="5"/>
  <c r="F129" i="1" s="1"/>
  <c r="L103" i="5"/>
  <c r="F103" i="1" s="1"/>
  <c r="L111" i="5"/>
  <c r="N111" i="5" s="1"/>
  <c r="L213" i="5"/>
  <c r="N213" i="5" s="1"/>
  <c r="L219" i="5"/>
  <c r="N219" i="5" s="1"/>
  <c r="L156" i="5"/>
  <c r="F156" i="1" s="1"/>
  <c r="L93" i="5"/>
  <c r="N93" i="5" s="1"/>
  <c r="L30" i="5"/>
  <c r="N30" i="5" s="1"/>
  <c r="L224" i="5"/>
  <c r="N224" i="5" s="1"/>
  <c r="L161" i="5"/>
  <c r="N161" i="5" s="1"/>
  <c r="L51" i="5"/>
  <c r="F51" i="1" s="1"/>
  <c r="L154" i="5"/>
  <c r="N154" i="5" s="1"/>
  <c r="L24" i="5"/>
  <c r="F24" i="1" s="1"/>
  <c r="L159" i="5"/>
  <c r="F159" i="1" s="1"/>
  <c r="L27" i="5"/>
  <c r="F27" i="1" s="1"/>
  <c r="L245" i="5"/>
  <c r="N245" i="5" s="1"/>
  <c r="L123" i="5"/>
  <c r="N123" i="5" s="1"/>
  <c r="L160" i="5"/>
  <c r="F160" i="1" s="1"/>
  <c r="L149" i="5"/>
  <c r="N149" i="5" s="1"/>
  <c r="L106" i="5"/>
  <c r="F106" i="1" s="1"/>
  <c r="L115" i="5"/>
  <c r="N115" i="5" s="1"/>
  <c r="L252" i="5"/>
  <c r="N252" i="5" s="1"/>
  <c r="L69" i="5"/>
  <c r="N69" i="5" s="1"/>
  <c r="L58" i="5"/>
  <c r="N58" i="5" s="1"/>
  <c r="L32" i="5"/>
  <c r="F32" i="1" s="1"/>
  <c r="L262" i="5"/>
  <c r="F262" i="1" s="1"/>
  <c r="L170" i="5"/>
  <c r="F170" i="1" s="1"/>
  <c r="L229" i="5"/>
  <c r="F229" i="1" s="1"/>
  <c r="L153" i="5"/>
  <c r="F153" i="1" s="1"/>
  <c r="L110" i="5"/>
  <c r="N110" i="5" s="1"/>
  <c r="L88" i="5"/>
  <c r="F88" i="1" s="1"/>
  <c r="L62" i="5"/>
  <c r="N62" i="5" s="1"/>
  <c r="L251" i="5"/>
  <c r="N251" i="5" s="1"/>
  <c r="L187" i="5"/>
  <c r="N187" i="5" s="1"/>
  <c r="L124" i="5"/>
  <c r="N124" i="5" s="1"/>
  <c r="L61" i="5"/>
  <c r="F61" i="1" s="1"/>
  <c r="L256" i="5"/>
  <c r="N256" i="5" s="1"/>
  <c r="L192" i="5"/>
  <c r="F192" i="1" s="1"/>
  <c r="L113" i="5"/>
  <c r="F113" i="1" s="1"/>
  <c r="L217" i="5"/>
  <c r="N217" i="5" s="1"/>
  <c r="L87" i="5"/>
  <c r="N87" i="5" s="1"/>
  <c r="L222" i="5"/>
  <c r="N222" i="5" s="1"/>
  <c r="L96" i="5"/>
  <c r="F96" i="1" s="1"/>
  <c r="L9" i="5"/>
  <c r="F9" i="1" s="1"/>
  <c r="L99" i="5"/>
  <c r="N99" i="5" s="1"/>
  <c r="L7" i="5"/>
  <c r="F7" i="1" s="1"/>
  <c r="L34" i="5"/>
  <c r="F34" i="1" s="1"/>
  <c r="L237" i="5"/>
  <c r="F237" i="1" s="1"/>
  <c r="L242" i="5"/>
  <c r="N242" i="5" s="1"/>
  <c r="L13" i="5"/>
  <c r="N13" i="5" s="1"/>
  <c r="L47" i="5"/>
  <c r="N47" i="5" s="1"/>
  <c r="L195" i="5"/>
  <c r="F195" i="1" s="1"/>
  <c r="L200" i="5"/>
  <c r="N200" i="5" s="1"/>
  <c r="L162" i="5"/>
  <c r="F162" i="1" s="1"/>
  <c r="L151" i="5"/>
  <c r="N151" i="5" s="1"/>
  <c r="L188" i="5"/>
  <c r="N188" i="5" s="1"/>
  <c r="L98" i="5"/>
  <c r="F98" i="1" s="1"/>
  <c r="L142" i="5"/>
  <c r="F142" i="1" s="1"/>
  <c r="L201" i="5"/>
  <c r="N201" i="5" s="1"/>
  <c r="L134" i="5"/>
  <c r="N134" i="5" s="1"/>
  <c r="L71" i="5"/>
  <c r="N71" i="5" s="1"/>
  <c r="L8" i="5"/>
  <c r="F8" i="1" s="1"/>
  <c r="L206" i="5"/>
  <c r="N206" i="5" s="1"/>
  <c r="L143" i="5"/>
  <c r="N143" i="5" s="1"/>
  <c r="L80" i="5"/>
  <c r="N80" i="5" s="1"/>
  <c r="L11" i="5"/>
  <c r="N11" i="5" s="1"/>
  <c r="L181" i="5"/>
  <c r="N181" i="5" s="1"/>
  <c r="L186" i="5"/>
  <c r="N186" i="5" s="1"/>
  <c r="L60" i="5"/>
  <c r="N60" i="5" s="1"/>
  <c r="L223" i="5"/>
  <c r="F223" i="1" s="1"/>
  <c r="L97" i="5"/>
  <c r="N97" i="5" s="1"/>
  <c r="L228" i="5"/>
  <c r="F228" i="1" s="1"/>
  <c r="L86" i="5"/>
  <c r="N86" i="5" s="1"/>
  <c r="L173" i="5"/>
  <c r="N173" i="5" s="1"/>
  <c r="L44" i="5"/>
  <c r="N44" i="5" s="1"/>
  <c r="L178" i="5"/>
  <c r="N178" i="5" s="1"/>
  <c r="L52" i="5"/>
  <c r="N52" i="5" s="1"/>
  <c r="L120" i="5"/>
  <c r="N120" i="5" s="1"/>
  <c r="L172" i="5"/>
  <c r="F172" i="1" s="1"/>
  <c r="L114" i="5"/>
  <c r="N114" i="5" s="1"/>
  <c r="L259" i="5"/>
  <c r="N259" i="5" s="1"/>
  <c r="L132" i="5"/>
  <c r="N132" i="5" s="1"/>
  <c r="L6" i="5"/>
  <c r="N6" i="5" s="1"/>
  <c r="L137" i="5"/>
  <c r="N137" i="5" s="1"/>
  <c r="L225" i="5"/>
  <c r="N225" i="5" s="1"/>
  <c r="L95" i="5"/>
  <c r="F95" i="1" s="1"/>
  <c r="L230" i="5"/>
  <c r="N230" i="5" s="1"/>
  <c r="L72" i="5"/>
  <c r="F72" i="1" s="1"/>
  <c r="L136" i="5"/>
  <c r="F136" i="1" s="1"/>
  <c r="L83" i="5"/>
  <c r="F83" i="1" s="1"/>
  <c r="L23" i="5"/>
  <c r="N23" i="5" s="1"/>
  <c r="L145" i="5"/>
  <c r="N145" i="5" s="1"/>
  <c r="L82" i="5"/>
  <c r="N82" i="5" s="1"/>
  <c r="L249" i="5"/>
  <c r="F249" i="1" s="1"/>
  <c r="L185" i="5"/>
  <c r="N185" i="5" s="1"/>
  <c r="L118" i="5"/>
  <c r="N118" i="5" s="1"/>
  <c r="L55" i="5"/>
  <c r="N55" i="5" s="1"/>
  <c r="L254" i="5"/>
  <c r="N254" i="5" s="1"/>
  <c r="L190" i="5"/>
  <c r="N190" i="5" s="1"/>
  <c r="L127" i="5"/>
  <c r="N127" i="5" s="1"/>
  <c r="L64" i="5"/>
  <c r="N64" i="5" s="1"/>
  <c r="L41" i="5"/>
  <c r="F41" i="1" s="1"/>
  <c r="L261" i="5"/>
  <c r="N261" i="5" s="1"/>
  <c r="L130" i="5"/>
  <c r="F130" i="1" s="1"/>
  <c r="L155" i="5"/>
  <c r="N155" i="5" s="1"/>
  <c r="L39" i="5"/>
  <c r="N39" i="5" s="1"/>
  <c r="L207" i="5"/>
  <c r="N207" i="5" s="1"/>
  <c r="L81" i="5"/>
  <c r="F81" i="1" s="1"/>
  <c r="L212" i="5"/>
  <c r="N212" i="5" s="1"/>
  <c r="L70" i="5"/>
  <c r="F70" i="1" s="1"/>
  <c r="L158" i="5"/>
  <c r="N158" i="5" s="1"/>
  <c r="L28" i="5"/>
  <c r="N28" i="5" s="1"/>
  <c r="L163" i="5"/>
  <c r="N163" i="5" s="1"/>
  <c r="L31" i="5"/>
  <c r="F31" i="1" s="1"/>
  <c r="L89" i="5"/>
  <c r="N89" i="5" s="1"/>
  <c r="L157" i="5"/>
  <c r="F157" i="1" s="1"/>
  <c r="L67" i="5"/>
  <c r="F67" i="1" s="1"/>
  <c r="L211" i="5"/>
  <c r="F211" i="1" s="1"/>
  <c r="L85" i="5"/>
  <c r="N85" i="5" s="1"/>
  <c r="L216" i="5"/>
  <c r="N216" i="5" s="1"/>
  <c r="L74" i="5"/>
  <c r="N74" i="5" s="1"/>
  <c r="L177" i="5"/>
  <c r="F177" i="1" s="1"/>
  <c r="L48" i="5"/>
  <c r="N48" i="5" s="1"/>
  <c r="L166" i="5"/>
  <c r="F166" i="1" s="1"/>
  <c r="L33" i="5"/>
  <c r="F33" i="1" s="1"/>
  <c r="L10" i="5"/>
  <c r="N10" i="5" s="1"/>
  <c r="L202" i="5"/>
  <c r="F202" i="1" s="1"/>
  <c r="L255" i="5"/>
  <c r="N255" i="5" s="1"/>
  <c r="L191" i="5"/>
  <c r="F191" i="1" s="1"/>
  <c r="L128" i="5"/>
  <c r="F128" i="1" s="1"/>
  <c r="L65" i="5"/>
  <c r="N65" i="5" s="1"/>
  <c r="L260" i="5"/>
  <c r="F260" i="1" s="1"/>
  <c r="L196" i="5"/>
  <c r="N196" i="5" s="1"/>
  <c r="L117" i="5"/>
  <c r="F117" i="1" s="1"/>
  <c r="L54" i="5"/>
  <c r="N54" i="5" s="1"/>
  <c r="L205" i="5"/>
  <c r="N205" i="5" s="1"/>
  <c r="L138" i="5"/>
  <c r="N138" i="5" s="1"/>
  <c r="L75" i="5"/>
  <c r="F75" i="1" s="1"/>
  <c r="L12" i="5"/>
  <c r="N12" i="5" s="1"/>
  <c r="L210" i="5"/>
  <c r="F210" i="1" s="1"/>
  <c r="L147" i="5"/>
  <c r="N147" i="5" s="1"/>
  <c r="L84" i="5"/>
  <c r="F84" i="1" s="1"/>
  <c r="L15" i="5"/>
  <c r="F15" i="1" s="1"/>
  <c r="L183" i="5"/>
  <c r="F183" i="1" s="1"/>
  <c r="L57" i="5"/>
  <c r="F57" i="1" s="1"/>
  <c r="L220" i="5"/>
  <c r="F220" i="1" s="1"/>
  <c r="L125" i="5"/>
  <c r="N125" i="5" s="1"/>
  <c r="L197" i="5"/>
  <c r="N197" i="5" s="1"/>
  <c r="L36" i="5"/>
  <c r="N36" i="5" s="1"/>
  <c r="L243" i="5"/>
  <c r="F243" i="1" s="1"/>
  <c r="L179" i="5"/>
  <c r="F179" i="1" s="1"/>
  <c r="L116" i="5"/>
  <c r="N116" i="5" s="1"/>
  <c r="L53" i="5"/>
  <c r="F53" i="1" s="1"/>
  <c r="L248" i="5"/>
  <c r="F248" i="1" s="1"/>
  <c r="L184" i="5"/>
  <c r="N184" i="5" s="1"/>
  <c r="L121" i="5"/>
  <c r="N121" i="5" s="1"/>
  <c r="L43" i="5"/>
  <c r="N43" i="5" s="1"/>
  <c r="L209" i="5"/>
  <c r="F209" i="1" s="1"/>
  <c r="L146" i="5"/>
  <c r="N146" i="5" s="1"/>
  <c r="L79" i="5"/>
  <c r="F79" i="1" s="1"/>
  <c r="L16" i="5"/>
  <c r="N16" i="5" s="1"/>
  <c r="L214" i="5"/>
  <c r="N214" i="5" s="1"/>
  <c r="L135" i="5"/>
  <c r="N135" i="5" s="1"/>
  <c r="L35" i="5"/>
  <c r="F35" i="1" s="1"/>
  <c r="L247" i="5"/>
  <c r="F247" i="1" s="1"/>
  <c r="L105" i="5"/>
  <c r="N105" i="5" s="1"/>
  <c r="L109" i="5"/>
  <c r="N109" i="5" s="1"/>
  <c r="L20" i="5"/>
  <c r="F20" i="1" s="1"/>
  <c r="L139" i="5"/>
  <c r="N139" i="5" s="1"/>
  <c r="L21" i="5"/>
  <c r="N21" i="5" s="1"/>
  <c r="L239" i="5"/>
  <c r="N239" i="5" s="1"/>
  <c r="L175" i="5"/>
  <c r="F175" i="1" s="1"/>
  <c r="L112" i="5"/>
  <c r="F112" i="1" s="1"/>
  <c r="L50" i="5"/>
  <c r="F50" i="1" s="1"/>
  <c r="L244" i="5"/>
  <c r="N244" i="5" s="1"/>
  <c r="L180" i="5"/>
  <c r="N180" i="5" s="1"/>
  <c r="L102" i="5"/>
  <c r="N102" i="5" s="1"/>
  <c r="L253" i="5"/>
  <c r="N253" i="5" s="1"/>
  <c r="L189" i="5"/>
  <c r="F189" i="1" s="1"/>
  <c r="L122" i="5"/>
  <c r="F122" i="1" s="1"/>
  <c r="L59" i="5"/>
  <c r="F59" i="1" s="1"/>
  <c r="L258" i="5"/>
  <c r="F258" i="1" s="1"/>
  <c r="L194" i="5"/>
  <c r="N194" i="5" s="1"/>
  <c r="L131" i="5"/>
  <c r="N131" i="5" s="1"/>
  <c r="L68" i="5"/>
  <c r="F68" i="1" s="1"/>
  <c r="L29" i="5"/>
  <c r="N29" i="5" s="1"/>
  <c r="L152" i="5"/>
  <c r="N152" i="5" s="1"/>
  <c r="L26" i="5"/>
  <c r="N26" i="5" s="1"/>
  <c r="L204" i="5"/>
  <c r="N204" i="5" s="1"/>
  <c r="L78" i="5"/>
  <c r="N78" i="5" s="1"/>
  <c r="L165" i="5"/>
  <c r="N165" i="5" s="1"/>
  <c r="L227" i="5"/>
  <c r="N227" i="5" s="1"/>
  <c r="L164" i="5"/>
  <c r="N164" i="5" s="1"/>
  <c r="L101" i="5"/>
  <c r="F101" i="1" s="1"/>
  <c r="L38" i="5"/>
  <c r="N38" i="5" s="1"/>
  <c r="L232" i="5"/>
  <c r="F232" i="1" s="1"/>
  <c r="L168" i="5"/>
  <c r="F168" i="1" s="1"/>
  <c r="L90" i="5"/>
  <c r="N90" i="5" s="1"/>
  <c r="L257" i="5"/>
  <c r="N257" i="5" s="1"/>
  <c r="L193" i="5"/>
  <c r="N193" i="5" s="1"/>
  <c r="L126" i="5"/>
  <c r="F126" i="1" s="1"/>
  <c r="L63" i="5"/>
  <c r="F63" i="1" s="1"/>
  <c r="L5" i="5"/>
  <c r="N5" i="5" s="1"/>
  <c r="L198" i="5"/>
  <c r="F198" i="1" s="1"/>
  <c r="L104" i="5"/>
  <c r="F104" i="1" s="1"/>
  <c r="L19" i="5"/>
  <c r="F19" i="1" s="1"/>
  <c r="L231" i="5"/>
  <c r="N231" i="5" s="1"/>
  <c r="L42" i="5"/>
  <c r="N42" i="5" s="1"/>
  <c r="L94" i="5"/>
  <c r="N94" i="5" s="1"/>
  <c r="L250" i="5"/>
  <c r="F250" i="1" s="1"/>
  <c r="L76" i="5"/>
  <c r="F76" i="1" s="1"/>
  <c r="AD263" i="3"/>
  <c r="J263" i="7" s="1"/>
  <c r="L182" i="5"/>
  <c r="L119" i="5"/>
  <c r="N119" i="5" s="1"/>
  <c r="L56" i="5"/>
  <c r="F56" i="1" s="1"/>
  <c r="L17" i="5"/>
  <c r="F17" i="1" s="1"/>
  <c r="L199" i="5"/>
  <c r="N199" i="5" s="1"/>
  <c r="L73" i="5"/>
  <c r="N73" i="5" s="1"/>
  <c r="L141" i="5"/>
  <c r="N141" i="5" s="1"/>
  <c r="L150" i="5"/>
  <c r="N150" i="5" s="1"/>
  <c r="L234" i="5"/>
  <c r="N234" i="5" s="1"/>
  <c r="L107" i="5"/>
  <c r="F107" i="1" s="1"/>
  <c r="L37" i="5"/>
  <c r="F37" i="1" s="1"/>
  <c r="AD265" i="3"/>
  <c r="J265" i="7" s="1"/>
  <c r="T142" i="3"/>
  <c r="D142" i="1" s="1"/>
  <c r="T20" i="3"/>
  <c r="D20" i="1" s="1"/>
  <c r="T50" i="3"/>
  <c r="D50" i="1" s="1"/>
  <c r="T95" i="3"/>
  <c r="D95" i="1" s="1"/>
  <c r="T231" i="3"/>
  <c r="D231" i="1" s="1"/>
  <c r="T73" i="3"/>
  <c r="D73" i="1" s="1"/>
  <c r="T195" i="3"/>
  <c r="D195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7" i="3"/>
  <c r="D167" i="1" s="1"/>
  <c r="T213" i="3"/>
  <c r="D213" i="1" s="1"/>
  <c r="T57" i="3"/>
  <c r="D57" i="1" s="1"/>
  <c r="T164" i="3"/>
  <c r="D164" i="1" s="1"/>
  <c r="T259" i="3"/>
  <c r="D259" i="1" s="1"/>
  <c r="T87" i="3"/>
  <c r="D87" i="1" s="1"/>
  <c r="T193" i="3"/>
  <c r="D193" i="1" s="1"/>
  <c r="T205" i="3"/>
  <c r="D205" i="1" s="1"/>
  <c r="T203" i="3"/>
  <c r="D203" i="1" s="1"/>
  <c r="T249" i="3"/>
  <c r="D249" i="1" s="1"/>
  <c r="T85" i="3"/>
  <c r="D85" i="1" s="1"/>
  <c r="T77" i="3"/>
  <c r="D77" i="1" s="1"/>
  <c r="T150" i="3"/>
  <c r="D150" i="1" s="1"/>
  <c r="T42" i="3"/>
  <c r="D42" i="1" s="1"/>
  <c r="T148" i="3"/>
  <c r="D148" i="1" s="1"/>
  <c r="T227" i="3"/>
  <c r="D227" i="1" s="1"/>
  <c r="T71" i="3"/>
  <c r="D71" i="1" s="1"/>
  <c r="T177" i="3"/>
  <c r="D177" i="1" s="1"/>
  <c r="T257" i="3"/>
  <c r="D257" i="1" s="1"/>
  <c r="T99" i="3"/>
  <c r="D99" i="1" s="1"/>
  <c r="T140" i="3"/>
  <c r="D140" i="1" s="1"/>
  <c r="T185" i="3"/>
  <c r="D185" i="1" s="1"/>
  <c r="T211" i="3"/>
  <c r="D211" i="1" s="1"/>
  <c r="T59" i="3"/>
  <c r="D59" i="1" s="1"/>
  <c r="T132" i="3"/>
  <c r="D132" i="1" s="1"/>
  <c r="T40" i="3"/>
  <c r="D40" i="1" s="1"/>
  <c r="T162" i="3"/>
  <c r="D162" i="1" s="1"/>
  <c r="T241" i="3"/>
  <c r="D241" i="1" s="1"/>
  <c r="N51" i="5"/>
  <c r="F224" i="1"/>
  <c r="F161" i="1"/>
  <c r="N98" i="5"/>
  <c r="N24" i="5"/>
  <c r="F65" i="1"/>
  <c r="F48" i="1"/>
  <c r="N33" i="5"/>
  <c r="N37" i="5"/>
  <c r="T261" i="3"/>
  <c r="D261" i="1" s="1"/>
  <c r="T197" i="3"/>
  <c r="D197" i="1" s="1"/>
  <c r="T134" i="3"/>
  <c r="D134" i="1" s="1"/>
  <c r="T44" i="3"/>
  <c r="D44" i="1" s="1"/>
  <c r="T215" i="3"/>
  <c r="D215" i="1" s="1"/>
  <c r="T152" i="3"/>
  <c r="D152" i="1" s="1"/>
  <c r="T61" i="3"/>
  <c r="D61" i="1" s="1"/>
  <c r="T207" i="3"/>
  <c r="D207" i="1" s="1"/>
  <c r="T53" i="3"/>
  <c r="D53" i="1" s="1"/>
  <c r="T233" i="3"/>
  <c r="D233" i="1" s="1"/>
  <c r="T169" i="3"/>
  <c r="D169" i="1" s="1"/>
  <c r="T79" i="3"/>
  <c r="D79" i="1" s="1"/>
  <c r="T251" i="3"/>
  <c r="D251" i="1" s="1"/>
  <c r="T187" i="3"/>
  <c r="D187" i="1" s="1"/>
  <c r="T97" i="3"/>
  <c r="D97" i="1" s="1"/>
  <c r="T34" i="3"/>
  <c r="D34" i="1" s="1"/>
  <c r="T253" i="3"/>
  <c r="D253" i="1" s="1"/>
  <c r="T189" i="3"/>
  <c r="D189" i="1" s="1"/>
  <c r="T83" i="3"/>
  <c r="D83" i="1" s="1"/>
  <c r="T239" i="3"/>
  <c r="D239" i="1" s="1"/>
  <c r="T69" i="3"/>
  <c r="D69" i="1" s="1"/>
  <c r="F203" i="1"/>
  <c r="F60" i="1"/>
  <c r="F207" i="1"/>
  <c r="P263" i="7"/>
  <c r="M263" i="7" s="1"/>
  <c r="N76" i="5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1" i="3"/>
  <c r="D131" i="1" s="1"/>
  <c r="T135" i="3"/>
  <c r="D135" i="1" s="1"/>
  <c r="T139" i="3"/>
  <c r="D139" i="1" s="1"/>
  <c r="T143" i="3"/>
  <c r="D143" i="1" s="1"/>
  <c r="T147" i="3"/>
  <c r="D147" i="1" s="1"/>
  <c r="T151" i="3"/>
  <c r="D151" i="1" s="1"/>
  <c r="T155" i="3"/>
  <c r="D155" i="1" s="1"/>
  <c r="T159" i="3"/>
  <c r="D159" i="1" s="1"/>
  <c r="T163" i="3"/>
  <c r="D163" i="1" s="1"/>
  <c r="T166" i="3"/>
  <c r="D166" i="1" s="1"/>
  <c r="T170" i="3"/>
  <c r="D170" i="1" s="1"/>
  <c r="T174" i="3"/>
  <c r="D174" i="1" s="1"/>
  <c r="T178" i="3"/>
  <c r="D178" i="1" s="1"/>
  <c r="T182" i="3"/>
  <c r="D182" i="1" s="1"/>
  <c r="T186" i="3"/>
  <c r="D186" i="1" s="1"/>
  <c r="T190" i="3"/>
  <c r="D190" i="1" s="1"/>
  <c r="T194" i="3"/>
  <c r="D194" i="1" s="1"/>
  <c r="T198" i="3"/>
  <c r="D198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6" i="3"/>
  <c r="D236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0" i="3"/>
  <c r="D260" i="1" s="1"/>
  <c r="T262" i="3"/>
  <c r="D262" i="1" s="1"/>
  <c r="T6" i="3"/>
  <c r="D6" i="1" s="1"/>
  <c r="T121" i="3"/>
  <c r="D121" i="1" s="1"/>
  <c r="T137" i="3"/>
  <c r="D137" i="1" s="1"/>
  <c r="T153" i="3"/>
  <c r="D153" i="1" s="1"/>
  <c r="T168" i="3"/>
  <c r="D168" i="1" s="1"/>
  <c r="T184" i="3"/>
  <c r="D184" i="1" s="1"/>
  <c r="T200" i="3"/>
  <c r="D200" i="1" s="1"/>
  <c r="T14" i="3"/>
  <c r="D14" i="1" s="1"/>
  <c r="T108" i="3"/>
  <c r="D108" i="1" s="1"/>
  <c r="T125" i="3"/>
  <c r="D125" i="1" s="1"/>
  <c r="T141" i="3"/>
  <c r="D141" i="1" s="1"/>
  <c r="T157" i="3"/>
  <c r="D157" i="1" s="1"/>
  <c r="T172" i="3"/>
  <c r="D172" i="1" s="1"/>
  <c r="T188" i="3"/>
  <c r="D188" i="1" s="1"/>
  <c r="T113" i="3"/>
  <c r="D113" i="1" s="1"/>
  <c r="T129" i="3"/>
  <c r="D129" i="1" s="1"/>
  <c r="T145" i="3"/>
  <c r="D145" i="1" s="1"/>
  <c r="T161" i="3"/>
  <c r="D161" i="1" s="1"/>
  <c r="T176" i="3"/>
  <c r="D176" i="1" s="1"/>
  <c r="T192" i="3"/>
  <c r="D192" i="1" s="1"/>
  <c r="T149" i="3"/>
  <c r="D149" i="1" s="1"/>
  <c r="T117" i="3"/>
  <c r="D117" i="1" s="1"/>
  <c r="T180" i="3"/>
  <c r="D180" i="1" s="1"/>
  <c r="T133" i="3"/>
  <c r="D133" i="1" s="1"/>
  <c r="T196" i="3"/>
  <c r="D196" i="1" s="1"/>
  <c r="T5" i="3"/>
  <c r="L265" i="7"/>
  <c r="K265" i="7" s="1"/>
  <c r="F80" i="1"/>
  <c r="F133" i="1"/>
  <c r="N153" i="5"/>
  <c r="N126" i="5"/>
  <c r="F256" i="1"/>
  <c r="N129" i="5"/>
  <c r="N96" i="5"/>
  <c r="C5" i="1"/>
  <c r="F99" i="1"/>
  <c r="N34" i="5"/>
  <c r="F259" i="1"/>
  <c r="F69" i="1"/>
  <c r="T209" i="3"/>
  <c r="D209" i="1" s="1"/>
  <c r="T146" i="3"/>
  <c r="D146" i="1" s="1"/>
  <c r="T55" i="3"/>
  <c r="D55" i="1" s="1"/>
  <c r="T243" i="3"/>
  <c r="D243" i="1" s="1"/>
  <c r="T179" i="3"/>
  <c r="D179" i="1" s="1"/>
  <c r="T89" i="3"/>
  <c r="D89" i="1" s="1"/>
  <c r="T26" i="3"/>
  <c r="D26" i="1" s="1"/>
  <c r="T229" i="3"/>
  <c r="D229" i="1" s="1"/>
  <c r="T165" i="3"/>
  <c r="D165" i="1" s="1"/>
  <c r="T75" i="3"/>
  <c r="D75" i="1" s="1"/>
  <c r="T247" i="3"/>
  <c r="D247" i="1" s="1"/>
  <c r="T183" i="3"/>
  <c r="D183" i="1" s="1"/>
  <c r="T93" i="3"/>
  <c r="D93" i="1" s="1"/>
  <c r="T30" i="3"/>
  <c r="D30" i="1" s="1"/>
  <c r="T255" i="3"/>
  <c r="D255" i="1" s="1"/>
  <c r="T144" i="3"/>
  <c r="D144" i="1" s="1"/>
  <c r="T201" i="3"/>
  <c r="D201" i="1" s="1"/>
  <c r="T138" i="3"/>
  <c r="D138" i="1" s="1"/>
  <c r="T48" i="3"/>
  <c r="D48" i="1" s="1"/>
  <c r="T219" i="3"/>
  <c r="D219" i="1" s="1"/>
  <c r="T156" i="3"/>
  <c r="D156" i="1" s="1"/>
  <c r="T65" i="3"/>
  <c r="D65" i="1" s="1"/>
  <c r="T221" i="3"/>
  <c r="D221" i="1" s="1"/>
  <c r="T158" i="3"/>
  <c r="D158" i="1" s="1"/>
  <c r="T36" i="3"/>
  <c r="D36" i="1" s="1"/>
  <c r="T160" i="3"/>
  <c r="D160" i="1" s="1"/>
  <c r="T18" i="3"/>
  <c r="D18" i="1" s="1"/>
  <c r="N7" i="5"/>
  <c r="F171" i="1"/>
  <c r="N171" i="5"/>
  <c r="F46" i="1"/>
  <c r="F71" i="1"/>
  <c r="F174" i="1"/>
  <c r="C142" i="1"/>
  <c r="G263" i="2"/>
  <c r="G265" i="2" s="1"/>
  <c r="F102" i="1"/>
  <c r="F52" i="1"/>
  <c r="F215" i="1"/>
  <c r="F204" i="1"/>
  <c r="N67" i="5"/>
  <c r="F22" i="1"/>
  <c r="F225" i="1"/>
  <c r="N32" i="5"/>
  <c r="N136" i="5"/>
  <c r="T245" i="3"/>
  <c r="D245" i="1" s="1"/>
  <c r="T181" i="3"/>
  <c r="D181" i="1" s="1"/>
  <c r="T91" i="3"/>
  <c r="D91" i="1" s="1"/>
  <c r="T28" i="3"/>
  <c r="D28" i="1" s="1"/>
  <c r="T199" i="3"/>
  <c r="D199" i="1" s="1"/>
  <c r="T136" i="3"/>
  <c r="D136" i="1" s="1"/>
  <c r="T46" i="3"/>
  <c r="D46" i="1" s="1"/>
  <c r="T67" i="3"/>
  <c r="D67" i="1" s="1"/>
  <c r="T175" i="3"/>
  <c r="D175" i="1" s="1"/>
  <c r="T22" i="3"/>
  <c r="D22" i="1" s="1"/>
  <c r="T217" i="3"/>
  <c r="D217" i="1" s="1"/>
  <c r="T154" i="3"/>
  <c r="D154" i="1" s="1"/>
  <c r="T63" i="3"/>
  <c r="D63" i="1" s="1"/>
  <c r="T235" i="3"/>
  <c r="D235" i="1" s="1"/>
  <c r="T171" i="3"/>
  <c r="D171" i="1" s="1"/>
  <c r="T81" i="3"/>
  <c r="D81" i="1" s="1"/>
  <c r="T237" i="3"/>
  <c r="D237" i="1" s="1"/>
  <c r="T173" i="3"/>
  <c r="D173" i="1" s="1"/>
  <c r="T191" i="3"/>
  <c r="D191" i="1" s="1"/>
  <c r="T38" i="3"/>
  <c r="D38" i="1" s="1"/>
  <c r="F186" i="1" l="1"/>
  <c r="F12" i="1"/>
  <c r="N49" i="5"/>
  <c r="F146" i="1"/>
  <c r="N189" i="5"/>
  <c r="N202" i="5"/>
  <c r="P202" i="5" s="1"/>
  <c r="R202" i="5" s="1"/>
  <c r="V202" i="5" s="1"/>
  <c r="F165" i="1"/>
  <c r="F135" i="1"/>
  <c r="F54" i="1"/>
  <c r="N27" i="5"/>
  <c r="P27" i="5" s="1"/>
  <c r="R27" i="5" s="1"/>
  <c r="V27" i="5" s="1"/>
  <c r="N56" i="5"/>
  <c r="N208" i="5"/>
  <c r="F231" i="1"/>
  <c r="N172" i="5"/>
  <c r="P172" i="5" s="1"/>
  <c r="R172" i="5" s="1"/>
  <c r="V172" i="5" s="1"/>
  <c r="N179" i="5"/>
  <c r="F158" i="1"/>
  <c r="N15" i="5"/>
  <c r="N92" i="5"/>
  <c r="P92" i="5" s="1"/>
  <c r="R92" i="5" s="1"/>
  <c r="V92" i="5" s="1"/>
  <c r="N113" i="5"/>
  <c r="N88" i="5"/>
  <c r="N170" i="5"/>
  <c r="F125" i="1"/>
  <c r="F190" i="1"/>
  <c r="N140" i="5"/>
  <c r="F246" i="1"/>
  <c r="F184" i="1"/>
  <c r="F239" i="1"/>
  <c r="F261" i="1"/>
  <c r="F111" i="1"/>
  <c r="F201" i="1"/>
  <c r="F47" i="1"/>
  <c r="F100" i="1"/>
  <c r="F149" i="1"/>
  <c r="F97" i="1"/>
  <c r="F185" i="1"/>
  <c r="F93" i="1"/>
  <c r="F151" i="1"/>
  <c r="F44" i="1"/>
  <c r="F40" i="1"/>
  <c r="F109" i="1"/>
  <c r="F23" i="1"/>
  <c r="F206" i="1"/>
  <c r="F176" i="1"/>
  <c r="F85" i="1"/>
  <c r="F89" i="1"/>
  <c r="F141" i="1"/>
  <c r="F230" i="1"/>
  <c r="F6" i="1"/>
  <c r="F257" i="1"/>
  <c r="F152" i="1"/>
  <c r="F5" i="1"/>
  <c r="F38" i="1"/>
  <c r="F194" i="1"/>
  <c r="F221" i="1"/>
  <c r="F244" i="1"/>
  <c r="F181" i="1"/>
  <c r="F124" i="1"/>
  <c r="F58" i="1"/>
  <c r="F114" i="1"/>
  <c r="F118" i="1"/>
  <c r="N144" i="5"/>
  <c r="N210" i="5"/>
  <c r="P210" i="5" s="1"/>
  <c r="R210" i="5" s="1"/>
  <c r="V210" i="5" s="1"/>
  <c r="F143" i="1"/>
  <c r="N198" i="5"/>
  <c r="N229" i="5"/>
  <c r="F178" i="1"/>
  <c r="F134" i="1"/>
  <c r="N166" i="5"/>
  <c r="P166" i="5" s="1"/>
  <c r="R166" i="5" s="1"/>
  <c r="V166" i="5" s="1"/>
  <c r="F216" i="1"/>
  <c r="F180" i="1"/>
  <c r="F127" i="1"/>
  <c r="F154" i="1"/>
  <c r="F145" i="1"/>
  <c r="N35" i="5"/>
  <c r="P35" i="5" s="1"/>
  <c r="R35" i="5" s="1"/>
  <c r="V35" i="5" s="1"/>
  <c r="F62" i="1"/>
  <c r="N175" i="5"/>
  <c r="P175" i="5" s="1"/>
  <c r="R175" i="5" s="1"/>
  <c r="V175" i="5" s="1"/>
  <c r="F240" i="1"/>
  <c r="N232" i="5"/>
  <c r="P232" i="5" s="1"/>
  <c r="R232" i="5" s="1"/>
  <c r="V232" i="5" s="1"/>
  <c r="N183" i="5"/>
  <c r="N260" i="5"/>
  <c r="N17" i="5"/>
  <c r="P17" i="5" s="1"/>
  <c r="R17" i="5" s="1"/>
  <c r="V17" i="5" s="1"/>
  <c r="F121" i="1"/>
  <c r="N228" i="5"/>
  <c r="P228" i="5" s="1"/>
  <c r="R228" i="5" s="1"/>
  <c r="V228" i="5" s="1"/>
  <c r="F197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7" i="5"/>
  <c r="P157" i="5" s="1"/>
  <c r="R157" i="5" s="1"/>
  <c r="V157" i="5" s="1"/>
  <c r="N106" i="5"/>
  <c r="P106" i="5" s="1"/>
  <c r="R106" i="5" s="1"/>
  <c r="V106" i="5" s="1"/>
  <c r="F233" i="1"/>
  <c r="N72" i="5"/>
  <c r="F137" i="1"/>
  <c r="F28" i="1"/>
  <c r="F255" i="1"/>
  <c r="F217" i="1"/>
  <c r="N61" i="5"/>
  <c r="P61" i="5" s="1"/>
  <c r="R61" i="5" s="1"/>
  <c r="V61" i="5" s="1"/>
  <c r="F188" i="1"/>
  <c r="F205" i="1"/>
  <c r="N130" i="5"/>
  <c r="P130" i="5" s="1"/>
  <c r="R130" i="5" s="1"/>
  <c r="V130" i="5" s="1"/>
  <c r="N79" i="5"/>
  <c r="P79" i="5" s="1"/>
  <c r="R79" i="5" s="1"/>
  <c r="V79" i="5" s="1"/>
  <c r="N195" i="5"/>
  <c r="F245" i="1"/>
  <c r="N18" i="5"/>
  <c r="P18" i="5" s="1"/>
  <c r="R18" i="5" s="1"/>
  <c r="V18" i="5" s="1"/>
  <c r="F193" i="1"/>
  <c r="N81" i="5"/>
  <c r="P81" i="5" s="1"/>
  <c r="R81" i="5" s="1"/>
  <c r="V81" i="5" s="1"/>
  <c r="F213" i="1"/>
  <c r="F167" i="1"/>
  <c r="N20" i="5"/>
  <c r="P20" i="5" s="1"/>
  <c r="R20" i="5" s="1"/>
  <c r="V20" i="5" s="1"/>
  <c r="N122" i="5"/>
  <c r="F236" i="1"/>
  <c r="F14" i="1"/>
  <c r="N237" i="5"/>
  <c r="P237" i="5" s="1"/>
  <c r="R237" i="5" s="1"/>
  <c r="V237" i="5" s="1"/>
  <c r="F42" i="1"/>
  <c r="N148" i="5"/>
  <c r="P148" i="5" s="1"/>
  <c r="R148" i="5" s="1"/>
  <c r="V148" i="5" s="1"/>
  <c r="N235" i="5"/>
  <c r="F222" i="1"/>
  <c r="F26" i="1"/>
  <c r="F150" i="1"/>
  <c r="F110" i="1"/>
  <c r="F227" i="1"/>
  <c r="F131" i="1"/>
  <c r="F187" i="1"/>
  <c r="F252" i="1"/>
  <c r="N192" i="5"/>
  <c r="P192" i="5" s="1"/>
  <c r="R192" i="5" s="1"/>
  <c r="V192" i="5" s="1"/>
  <c r="N95" i="5"/>
  <c r="N66" i="5"/>
  <c r="P66" i="5" s="1"/>
  <c r="R66" i="5" s="1"/>
  <c r="V66" i="5" s="1"/>
  <c r="N156" i="5"/>
  <c r="P156" i="5" s="1"/>
  <c r="R156" i="5" s="1"/>
  <c r="V156" i="5" s="1"/>
  <c r="F90" i="1"/>
  <c r="F254" i="1"/>
  <c r="F219" i="1"/>
  <c r="F45" i="1"/>
  <c r="N68" i="5"/>
  <c r="P68" i="5" s="1"/>
  <c r="R68" i="5" s="1"/>
  <c r="V68" i="5" s="1"/>
  <c r="F87" i="1"/>
  <c r="F251" i="1"/>
  <c r="F115" i="1"/>
  <c r="F242" i="1"/>
  <c r="F123" i="1"/>
  <c r="F238" i="1"/>
  <c r="F82" i="1"/>
  <c r="F108" i="1"/>
  <c r="F43" i="1"/>
  <c r="F163" i="1"/>
  <c r="F86" i="1"/>
  <c r="F212" i="1"/>
  <c r="F55" i="1"/>
  <c r="N53" i="5"/>
  <c r="P53" i="5" s="1"/>
  <c r="R53" i="5" s="1"/>
  <c r="V53" i="5" s="1"/>
  <c r="F196" i="1"/>
  <c r="F74" i="1"/>
  <c r="F200" i="1"/>
  <c r="N191" i="5"/>
  <c r="P191" i="5" s="1"/>
  <c r="R191" i="5" s="1"/>
  <c r="V191" i="5" s="1"/>
  <c r="F155" i="1"/>
  <c r="F64" i="1"/>
  <c r="F139" i="1"/>
  <c r="F138" i="1"/>
  <c r="F16" i="1"/>
  <c r="F36" i="1"/>
  <c r="N83" i="5"/>
  <c r="P83" i="5" s="1"/>
  <c r="R83" i="5" s="1"/>
  <c r="V83" i="5" s="1"/>
  <c r="N162" i="5"/>
  <c r="P162" i="5" s="1"/>
  <c r="R162" i="5" s="1"/>
  <c r="V162" i="5" s="1"/>
  <c r="N160" i="5"/>
  <c r="P160" i="5" s="1"/>
  <c r="R160" i="5" s="1"/>
  <c r="V160" i="5" s="1"/>
  <c r="N159" i="5"/>
  <c r="P159" i="5" s="1"/>
  <c r="R159" i="5" s="1"/>
  <c r="V159" i="5" s="1"/>
  <c r="N243" i="5"/>
  <c r="P243" i="5" s="1"/>
  <c r="R243" i="5" s="1"/>
  <c r="V243" i="5" s="1"/>
  <c r="N262" i="5"/>
  <c r="P262" i="5" s="1"/>
  <c r="R262" i="5" s="1"/>
  <c r="V262" i="5" s="1"/>
  <c r="N241" i="5"/>
  <c r="P241" i="5" s="1"/>
  <c r="R241" i="5" s="1"/>
  <c r="V241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8" i="5"/>
  <c r="P248" i="5" s="1"/>
  <c r="R248" i="5" s="1"/>
  <c r="V248" i="5" s="1"/>
  <c r="F25" i="1"/>
  <c r="F169" i="1"/>
  <c r="F77" i="1"/>
  <c r="N107" i="5"/>
  <c r="F29" i="1"/>
  <c r="F39" i="1"/>
  <c r="N249" i="5"/>
  <c r="P249" i="5" s="1"/>
  <c r="R249" i="5" s="1"/>
  <c r="V249" i="5" s="1"/>
  <c r="F13" i="1"/>
  <c r="N258" i="5"/>
  <c r="P258" i="5" s="1"/>
  <c r="R258" i="5" s="1"/>
  <c r="V258" i="5" s="1"/>
  <c r="F91" i="1"/>
  <c r="N211" i="5"/>
  <c r="P211" i="5" s="1"/>
  <c r="R211" i="5" s="1"/>
  <c r="V211" i="5" s="1"/>
  <c r="F253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0" i="5"/>
  <c r="P250" i="5" s="1"/>
  <c r="R250" i="5" s="1"/>
  <c r="V250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2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7" i="5"/>
  <c r="P177" i="5" s="1"/>
  <c r="R177" i="5" s="1"/>
  <c r="V177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3" i="5"/>
  <c r="L265" i="5" s="1"/>
  <c r="F10" i="1"/>
  <c r="F119" i="1"/>
  <c r="F78" i="1"/>
  <c r="F105" i="1"/>
  <c r="F132" i="1"/>
  <c r="F173" i="1"/>
  <c r="F73" i="1"/>
  <c r="F214" i="1"/>
  <c r="N247" i="5"/>
  <c r="P247" i="5" s="1"/>
  <c r="R247" i="5" s="1"/>
  <c r="V247" i="5" s="1"/>
  <c r="N182" i="5"/>
  <c r="P182" i="5" s="1"/>
  <c r="R182" i="5" s="1"/>
  <c r="V182" i="5" s="1"/>
  <c r="N112" i="5"/>
  <c r="P112" i="5" s="1"/>
  <c r="R112" i="5" s="1"/>
  <c r="V112" i="5" s="1"/>
  <c r="N104" i="5"/>
  <c r="P104" i="5" s="1"/>
  <c r="R104" i="5" s="1"/>
  <c r="V104" i="5" s="1"/>
  <c r="N168" i="5"/>
  <c r="P168" i="5" s="1"/>
  <c r="R168" i="5" s="1"/>
  <c r="V168" i="5" s="1"/>
  <c r="N57" i="5"/>
  <c r="P57" i="5" s="1"/>
  <c r="R57" i="5" s="1"/>
  <c r="V57" i="5" s="1"/>
  <c r="N59" i="5"/>
  <c r="P59" i="5" s="1"/>
  <c r="R59" i="5" s="1"/>
  <c r="V59" i="5" s="1"/>
  <c r="F147" i="1"/>
  <c r="F94" i="1"/>
  <c r="F164" i="1"/>
  <c r="F182" i="1"/>
  <c r="F234" i="1"/>
  <c r="F199" i="1"/>
  <c r="P107" i="5"/>
  <c r="R107" i="5" s="1"/>
  <c r="V107" i="5" s="1"/>
  <c r="P105" i="5"/>
  <c r="R105" i="5" s="1"/>
  <c r="V105" i="5" s="1"/>
  <c r="P16" i="5"/>
  <c r="R16" i="5" s="1"/>
  <c r="V16" i="5" s="1"/>
  <c r="P146" i="5"/>
  <c r="R146" i="5" s="1"/>
  <c r="V146" i="5" s="1"/>
  <c r="P43" i="5"/>
  <c r="R43" i="5" s="1"/>
  <c r="V43" i="5" s="1"/>
  <c r="P6" i="5"/>
  <c r="R6" i="5" s="1"/>
  <c r="V6" i="5" s="1"/>
  <c r="P132" i="5"/>
  <c r="R132" i="5" s="1"/>
  <c r="V132" i="5" s="1"/>
  <c r="P259" i="5"/>
  <c r="R259" i="5" s="1"/>
  <c r="V259" i="5" s="1"/>
  <c r="P197" i="5"/>
  <c r="R197" i="5" s="1"/>
  <c r="V197" i="5" s="1"/>
  <c r="P29" i="5"/>
  <c r="R29" i="5" s="1"/>
  <c r="V29" i="5" s="1"/>
  <c r="P163" i="5"/>
  <c r="R163" i="5" s="1"/>
  <c r="V163" i="5" s="1"/>
  <c r="P189" i="5"/>
  <c r="R189" i="5" s="1"/>
  <c r="V189" i="5" s="1"/>
  <c r="P86" i="5"/>
  <c r="R86" i="5" s="1"/>
  <c r="V86" i="5" s="1"/>
  <c r="P212" i="5"/>
  <c r="R212" i="5" s="1"/>
  <c r="V212" i="5" s="1"/>
  <c r="P97" i="5"/>
  <c r="R97" i="5" s="1"/>
  <c r="V97" i="5" s="1"/>
  <c r="P99" i="5"/>
  <c r="R99" i="5" s="1"/>
  <c r="V99" i="5" s="1"/>
  <c r="P96" i="5"/>
  <c r="R96" i="5" s="1"/>
  <c r="V96" i="5" s="1"/>
  <c r="P118" i="5"/>
  <c r="R118" i="5" s="1"/>
  <c r="V118" i="5" s="1"/>
  <c r="P129" i="5"/>
  <c r="R129" i="5" s="1"/>
  <c r="V129" i="5" s="1"/>
  <c r="P93" i="5"/>
  <c r="R93" i="5" s="1"/>
  <c r="V93" i="5" s="1"/>
  <c r="P151" i="5"/>
  <c r="R151" i="5" s="1"/>
  <c r="V151" i="5" s="1"/>
  <c r="P153" i="5"/>
  <c r="R153" i="5" s="1"/>
  <c r="V153" i="5" s="1"/>
  <c r="P26" i="5"/>
  <c r="R26" i="5" s="1"/>
  <c r="V26" i="5" s="1"/>
  <c r="P173" i="5"/>
  <c r="R173" i="5" s="1"/>
  <c r="V173" i="5" s="1"/>
  <c r="P144" i="5"/>
  <c r="R144" i="5" s="1"/>
  <c r="V144" i="5" s="1"/>
  <c r="P113" i="5"/>
  <c r="R113" i="5" s="1"/>
  <c r="V113" i="5" s="1"/>
  <c r="C263" i="1"/>
  <c r="C265" i="1" s="1"/>
  <c r="P82" i="5"/>
  <c r="R82" i="5" s="1"/>
  <c r="V82" i="5" s="1"/>
  <c r="P208" i="5"/>
  <c r="R208" i="5" s="1"/>
  <c r="V208" i="5" s="1"/>
  <c r="P108" i="5"/>
  <c r="R108" i="5" s="1"/>
  <c r="V108" i="5" s="1"/>
  <c r="P235" i="5"/>
  <c r="R235" i="5" s="1"/>
  <c r="V235" i="5" s="1"/>
  <c r="P169" i="5"/>
  <c r="R169" i="5" s="1"/>
  <c r="V169" i="5" s="1"/>
  <c r="P77" i="5"/>
  <c r="R77" i="5" s="1"/>
  <c r="V77" i="5" s="1"/>
  <c r="D5" i="1"/>
  <c r="P48" i="5"/>
  <c r="R48" i="5" s="1"/>
  <c r="V48" i="5" s="1"/>
  <c r="P74" i="5"/>
  <c r="R74" i="5" s="1"/>
  <c r="V74" i="5" s="1"/>
  <c r="P200" i="5"/>
  <c r="R200" i="5" s="1"/>
  <c r="V200" i="5" s="1"/>
  <c r="P227" i="5"/>
  <c r="R227" i="5" s="1"/>
  <c r="V227" i="5" s="1"/>
  <c r="P125" i="5"/>
  <c r="R125" i="5" s="1"/>
  <c r="V125" i="5" s="1"/>
  <c r="P120" i="5"/>
  <c r="R120" i="5" s="1"/>
  <c r="V120" i="5" s="1"/>
  <c r="P194" i="5"/>
  <c r="R194" i="5" s="1"/>
  <c r="V194" i="5" s="1"/>
  <c r="P28" i="5"/>
  <c r="R28" i="5" s="1"/>
  <c r="V28" i="5" s="1"/>
  <c r="P158" i="5"/>
  <c r="R158" i="5" s="1"/>
  <c r="V158" i="5" s="1"/>
  <c r="P54" i="5"/>
  <c r="R54" i="5" s="1"/>
  <c r="V54" i="5" s="1"/>
  <c r="P180" i="5"/>
  <c r="R180" i="5" s="1"/>
  <c r="V180" i="5" s="1"/>
  <c r="P65" i="5"/>
  <c r="R65" i="5" s="1"/>
  <c r="V65" i="5" s="1"/>
  <c r="P155" i="5"/>
  <c r="R155" i="5" s="1"/>
  <c r="V155" i="5" s="1"/>
  <c r="P64" i="5"/>
  <c r="R64" i="5" s="1"/>
  <c r="V64" i="5" s="1"/>
  <c r="P190" i="5"/>
  <c r="R190" i="5" s="1"/>
  <c r="V190" i="5" s="1"/>
  <c r="P24" i="5"/>
  <c r="R24" i="5" s="1"/>
  <c r="V24" i="5" s="1"/>
  <c r="P154" i="5"/>
  <c r="R154" i="5" s="1"/>
  <c r="V154" i="5" s="1"/>
  <c r="P98" i="5"/>
  <c r="R98" i="5" s="1"/>
  <c r="V98" i="5" s="1"/>
  <c r="P224" i="5"/>
  <c r="R224" i="5" s="1"/>
  <c r="V224" i="5" s="1"/>
  <c r="P124" i="5"/>
  <c r="R124" i="5" s="1"/>
  <c r="V124" i="5" s="1"/>
  <c r="P251" i="5"/>
  <c r="R251" i="5" s="1"/>
  <c r="V251" i="5" s="1"/>
  <c r="P176" i="5"/>
  <c r="R176" i="5" s="1"/>
  <c r="V176" i="5" s="1"/>
  <c r="T263" i="3"/>
  <c r="T265" i="3" s="1"/>
  <c r="P136" i="5"/>
  <c r="R136" i="5" s="1"/>
  <c r="V136" i="5" s="1"/>
  <c r="P119" i="5"/>
  <c r="R119" i="5" s="1"/>
  <c r="V119" i="5" s="1"/>
  <c r="P95" i="5"/>
  <c r="R95" i="5" s="1"/>
  <c r="V95" i="5" s="1"/>
  <c r="P225" i="5"/>
  <c r="R225" i="5" s="1"/>
  <c r="V225" i="5" s="1"/>
  <c r="P204" i="5"/>
  <c r="R204" i="5" s="1"/>
  <c r="V204" i="5" s="1"/>
  <c r="P52" i="5"/>
  <c r="R52" i="5" s="1"/>
  <c r="V52" i="5" s="1"/>
  <c r="P12" i="5"/>
  <c r="R12" i="5" s="1"/>
  <c r="V12" i="5" s="1"/>
  <c r="P102" i="5"/>
  <c r="R102" i="5" s="1"/>
  <c r="V102" i="5" s="1"/>
  <c r="P239" i="5"/>
  <c r="R239" i="5" s="1"/>
  <c r="V239" i="5" s="1"/>
  <c r="P261" i="5"/>
  <c r="R261" i="5" s="1"/>
  <c r="V261" i="5" s="1"/>
  <c r="P49" i="5"/>
  <c r="R49" i="5" s="1"/>
  <c r="V49" i="5" s="1"/>
  <c r="P134" i="5"/>
  <c r="R134" i="5" s="1"/>
  <c r="V134" i="5" s="1"/>
  <c r="P222" i="5"/>
  <c r="R222" i="5" s="1"/>
  <c r="V222" i="5" s="1"/>
  <c r="P256" i="5"/>
  <c r="R256" i="5" s="1"/>
  <c r="V256" i="5" s="1"/>
  <c r="P219" i="5"/>
  <c r="R219" i="5" s="1"/>
  <c r="V219" i="5" s="1"/>
  <c r="P199" i="5"/>
  <c r="R199" i="5" s="1"/>
  <c r="V199" i="5" s="1"/>
  <c r="P257" i="5"/>
  <c r="R257" i="5" s="1"/>
  <c r="V257" i="5" s="1"/>
  <c r="P179" i="5"/>
  <c r="R179" i="5" s="1"/>
  <c r="V179" i="5" s="1"/>
  <c r="P147" i="5"/>
  <c r="R147" i="5" s="1"/>
  <c r="V147" i="5" s="1"/>
  <c r="P260" i="5"/>
  <c r="R260" i="5" s="1"/>
  <c r="V260" i="5" s="1"/>
  <c r="P80" i="5"/>
  <c r="R80" i="5" s="1"/>
  <c r="V80" i="5" s="1"/>
  <c r="P88" i="5"/>
  <c r="R88" i="5" s="1"/>
  <c r="V88" i="5" s="1"/>
  <c r="P216" i="5"/>
  <c r="R216" i="5" s="1"/>
  <c r="V216" i="5" s="1"/>
  <c r="P165" i="5"/>
  <c r="R165" i="5" s="1"/>
  <c r="V165" i="5" s="1"/>
  <c r="P196" i="5"/>
  <c r="R196" i="5" s="1"/>
  <c r="V196" i="5" s="1"/>
  <c r="P213" i="5"/>
  <c r="R213" i="5" s="1"/>
  <c r="V213" i="5" s="1"/>
  <c r="P21" i="5"/>
  <c r="R21" i="5" s="1"/>
  <c r="V21" i="5" s="1"/>
  <c r="P62" i="5"/>
  <c r="R62" i="5" s="1"/>
  <c r="V62" i="5" s="1"/>
  <c r="P10" i="5"/>
  <c r="R10" i="5" s="1"/>
  <c r="V10" i="5" s="1"/>
  <c r="P56" i="5"/>
  <c r="R56" i="5" s="1"/>
  <c r="V56" i="5" s="1"/>
  <c r="P32" i="5"/>
  <c r="R32" i="5" s="1"/>
  <c r="V32" i="5" s="1"/>
  <c r="P58" i="5"/>
  <c r="R58" i="5" s="1"/>
  <c r="V58" i="5" s="1"/>
  <c r="P184" i="5"/>
  <c r="R184" i="5" s="1"/>
  <c r="V184" i="5" s="1"/>
  <c r="P22" i="5"/>
  <c r="R22" i="5" s="1"/>
  <c r="V22" i="5" s="1"/>
  <c r="P67" i="5"/>
  <c r="R67" i="5" s="1"/>
  <c r="V67" i="5" s="1"/>
  <c r="P78" i="5"/>
  <c r="R78" i="5" s="1"/>
  <c r="V78" i="5" s="1"/>
  <c r="P89" i="5"/>
  <c r="R89" i="5" s="1"/>
  <c r="V89" i="5" s="1"/>
  <c r="P15" i="5"/>
  <c r="R15" i="5" s="1"/>
  <c r="V15" i="5" s="1"/>
  <c r="P115" i="5"/>
  <c r="R115" i="5" s="1"/>
  <c r="V115" i="5" s="1"/>
  <c r="P242" i="5"/>
  <c r="R242" i="5" s="1"/>
  <c r="V242" i="5" s="1"/>
  <c r="P205" i="5"/>
  <c r="R205" i="5" s="1"/>
  <c r="V205" i="5" s="1"/>
  <c r="P25" i="5"/>
  <c r="R25" i="5" s="1"/>
  <c r="V25" i="5" s="1"/>
  <c r="P111" i="5"/>
  <c r="R111" i="5" s="1"/>
  <c r="V111" i="5" s="1"/>
  <c r="P238" i="5"/>
  <c r="R238" i="5" s="1"/>
  <c r="V238" i="5" s="1"/>
  <c r="P71" i="5"/>
  <c r="R71" i="5" s="1"/>
  <c r="V71" i="5" s="1"/>
  <c r="P201" i="5"/>
  <c r="R201" i="5" s="1"/>
  <c r="V201" i="5" s="1"/>
  <c r="P234" i="5"/>
  <c r="R234" i="5" s="1"/>
  <c r="V234" i="5" s="1"/>
  <c r="P141" i="5"/>
  <c r="R141" i="5" s="1"/>
  <c r="V141" i="5" s="1"/>
  <c r="P231" i="5"/>
  <c r="R231" i="5" s="1"/>
  <c r="V231" i="5" s="1"/>
  <c r="P230" i="5"/>
  <c r="R230" i="5" s="1"/>
  <c r="V230" i="5" s="1"/>
  <c r="P69" i="5"/>
  <c r="R69" i="5" s="1"/>
  <c r="V69" i="5" s="1"/>
  <c r="P195" i="5"/>
  <c r="R195" i="5" s="1"/>
  <c r="V195" i="5" s="1"/>
  <c r="P36" i="5"/>
  <c r="R36" i="5" s="1"/>
  <c r="V36" i="5" s="1"/>
  <c r="P47" i="5"/>
  <c r="R47" i="5" s="1"/>
  <c r="V47" i="5" s="1"/>
  <c r="P252" i="5"/>
  <c r="R252" i="5" s="1"/>
  <c r="V252" i="5" s="1"/>
  <c r="P183" i="5"/>
  <c r="R183" i="5" s="1"/>
  <c r="V183" i="5" s="1"/>
  <c r="P100" i="5"/>
  <c r="R100" i="5" s="1"/>
  <c r="V100" i="5" s="1"/>
  <c r="P122" i="5"/>
  <c r="R122" i="5" s="1"/>
  <c r="V122" i="5" s="1"/>
  <c r="P253" i="5"/>
  <c r="R253" i="5" s="1"/>
  <c r="V253" i="5" s="1"/>
  <c r="P149" i="5"/>
  <c r="R149" i="5" s="1"/>
  <c r="V149" i="5" s="1"/>
  <c r="P34" i="5"/>
  <c r="R34" i="5" s="1"/>
  <c r="V34" i="5" s="1"/>
  <c r="P39" i="5"/>
  <c r="R39" i="5" s="1"/>
  <c r="V39" i="5" s="1"/>
  <c r="P245" i="5"/>
  <c r="R245" i="5" s="1"/>
  <c r="V245" i="5" s="1"/>
  <c r="P55" i="5"/>
  <c r="R55" i="5" s="1"/>
  <c r="V55" i="5" s="1"/>
  <c r="P185" i="5"/>
  <c r="R185" i="5" s="1"/>
  <c r="V185" i="5" s="1"/>
  <c r="P30" i="5"/>
  <c r="R30" i="5" s="1"/>
  <c r="V30" i="5" s="1"/>
  <c r="P126" i="5"/>
  <c r="R126" i="5" s="1"/>
  <c r="V126" i="5" s="1"/>
  <c r="P90" i="5"/>
  <c r="R90" i="5" s="1"/>
  <c r="V90" i="5" s="1"/>
  <c r="P236" i="5"/>
  <c r="R236" i="5" s="1"/>
  <c r="V236" i="5" s="1"/>
  <c r="P13" i="5"/>
  <c r="R13" i="5" s="1"/>
  <c r="V13" i="5" s="1"/>
  <c r="P44" i="5"/>
  <c r="R44" i="5" s="1"/>
  <c r="V44" i="5" s="1"/>
  <c r="P133" i="5"/>
  <c r="R133" i="5" s="1"/>
  <c r="V133" i="5" s="1"/>
  <c r="P40" i="5"/>
  <c r="R40" i="5" s="1"/>
  <c r="V40" i="5" s="1"/>
  <c r="P14" i="5"/>
  <c r="R14" i="5" s="1"/>
  <c r="V14" i="5" s="1"/>
  <c r="P76" i="5"/>
  <c r="R76" i="5" s="1"/>
  <c r="V76" i="5" s="1"/>
  <c r="P73" i="5"/>
  <c r="R73" i="5" s="1"/>
  <c r="V73" i="5" s="1"/>
  <c r="P214" i="5"/>
  <c r="R214" i="5" s="1"/>
  <c r="V214" i="5" s="1"/>
  <c r="P193" i="5"/>
  <c r="R193" i="5" s="1"/>
  <c r="V193" i="5" s="1"/>
  <c r="P116" i="5"/>
  <c r="R116" i="5" s="1"/>
  <c r="V116" i="5" s="1"/>
  <c r="P60" i="5"/>
  <c r="R60" i="5" s="1"/>
  <c r="V60" i="5" s="1"/>
  <c r="P143" i="5"/>
  <c r="R143" i="5" s="1"/>
  <c r="V143" i="5" s="1"/>
  <c r="P203" i="5"/>
  <c r="R203" i="5" s="1"/>
  <c r="V203" i="5" s="1"/>
  <c r="P37" i="5"/>
  <c r="R37" i="5" s="1"/>
  <c r="V37" i="5" s="1"/>
  <c r="P45" i="5"/>
  <c r="R45" i="5" s="1"/>
  <c r="V45" i="5" s="1"/>
  <c r="P150" i="5"/>
  <c r="R150" i="5" s="1"/>
  <c r="V150" i="5" s="1"/>
  <c r="P42" i="5"/>
  <c r="R42" i="5" s="1"/>
  <c r="V42" i="5" s="1"/>
  <c r="P72" i="5"/>
  <c r="R72" i="5" s="1"/>
  <c r="V72" i="5" s="1"/>
  <c r="P198" i="5"/>
  <c r="R198" i="5" s="1"/>
  <c r="V198" i="5" s="1"/>
  <c r="D263" i="1"/>
  <c r="P139" i="5"/>
  <c r="R139" i="5" s="1"/>
  <c r="V139" i="5" s="1"/>
  <c r="P188" i="5"/>
  <c r="R188" i="5" s="1"/>
  <c r="V188" i="5" s="1"/>
  <c r="P246" i="5"/>
  <c r="R246" i="5" s="1"/>
  <c r="V246" i="5" s="1"/>
  <c r="P121" i="5"/>
  <c r="R121" i="5" s="1"/>
  <c r="V121" i="5" s="1"/>
  <c r="P85" i="5"/>
  <c r="R85" i="5" s="1"/>
  <c r="V85" i="5" s="1"/>
  <c r="P229" i="5"/>
  <c r="R229" i="5" s="1"/>
  <c r="V229" i="5" s="1"/>
  <c r="P215" i="5"/>
  <c r="R215" i="5" s="1"/>
  <c r="V215" i="5" s="1"/>
  <c r="P178" i="5"/>
  <c r="R178" i="5" s="1"/>
  <c r="V178" i="5" s="1"/>
  <c r="P138" i="5"/>
  <c r="R138" i="5" s="1"/>
  <c r="V138" i="5" s="1"/>
  <c r="P123" i="5"/>
  <c r="R123" i="5" s="1"/>
  <c r="V123" i="5" s="1"/>
  <c r="P174" i="5"/>
  <c r="R174" i="5" s="1"/>
  <c r="V174" i="5" s="1"/>
  <c r="P109" i="5"/>
  <c r="R109" i="5" s="1"/>
  <c r="V109" i="5" s="1"/>
  <c r="P152" i="5"/>
  <c r="R152" i="5" s="1"/>
  <c r="V152" i="5" s="1"/>
  <c r="P207" i="5"/>
  <c r="R207" i="5" s="1"/>
  <c r="V207" i="5" s="1"/>
  <c r="P233" i="5"/>
  <c r="R233" i="5" s="1"/>
  <c r="V233" i="5" s="1"/>
  <c r="P23" i="5"/>
  <c r="R23" i="5" s="1"/>
  <c r="V23" i="5" s="1"/>
  <c r="P170" i="5"/>
  <c r="R170" i="5" s="1"/>
  <c r="V170" i="5" s="1"/>
  <c r="P94" i="5"/>
  <c r="R94" i="5" s="1"/>
  <c r="V94" i="5" s="1"/>
  <c r="P167" i="5"/>
  <c r="R167" i="5" s="1"/>
  <c r="V167" i="5" s="1"/>
  <c r="P33" i="5"/>
  <c r="R33" i="5" s="1"/>
  <c r="V33" i="5" s="1"/>
  <c r="P135" i="5"/>
  <c r="R135" i="5" s="1"/>
  <c r="V135" i="5" s="1"/>
  <c r="P145" i="5"/>
  <c r="R145" i="5" s="1"/>
  <c r="V145" i="5" s="1"/>
  <c r="P46" i="5"/>
  <c r="R46" i="5" s="1"/>
  <c r="V46" i="5" s="1"/>
  <c r="P171" i="5"/>
  <c r="R171" i="5" s="1"/>
  <c r="V171" i="5" s="1"/>
  <c r="P7" i="5"/>
  <c r="R7" i="5" s="1"/>
  <c r="V7" i="5" s="1"/>
  <c r="P240" i="5"/>
  <c r="R240" i="5" s="1"/>
  <c r="V240" i="5" s="1"/>
  <c r="P5" i="5"/>
  <c r="R5" i="5" s="1"/>
  <c r="P110" i="5"/>
  <c r="R110" i="5" s="1"/>
  <c r="V110" i="5" s="1"/>
  <c r="P137" i="5"/>
  <c r="R137" i="5" s="1"/>
  <c r="V137" i="5" s="1"/>
  <c r="P38" i="5"/>
  <c r="R38" i="5" s="1"/>
  <c r="V38" i="5" s="1"/>
  <c r="P164" i="5"/>
  <c r="R164" i="5" s="1"/>
  <c r="V164" i="5" s="1"/>
  <c r="P114" i="5"/>
  <c r="R114" i="5" s="1"/>
  <c r="V114" i="5" s="1"/>
  <c r="P131" i="5"/>
  <c r="R131" i="5" s="1"/>
  <c r="V131" i="5" s="1"/>
  <c r="P91" i="5"/>
  <c r="R91" i="5" s="1"/>
  <c r="V91" i="5" s="1"/>
  <c r="P221" i="5"/>
  <c r="R221" i="5" s="1"/>
  <c r="V221" i="5" s="1"/>
  <c r="P244" i="5"/>
  <c r="R244" i="5" s="1"/>
  <c r="V244" i="5" s="1"/>
  <c r="P255" i="5"/>
  <c r="R255" i="5" s="1"/>
  <c r="V255" i="5" s="1"/>
  <c r="P181" i="5"/>
  <c r="R181" i="5" s="1"/>
  <c r="V181" i="5" s="1"/>
  <c r="P11" i="5"/>
  <c r="R11" i="5" s="1"/>
  <c r="V11" i="5" s="1"/>
  <c r="P127" i="5"/>
  <c r="R127" i="5" s="1"/>
  <c r="V127" i="5" s="1"/>
  <c r="P254" i="5"/>
  <c r="R254" i="5" s="1"/>
  <c r="V254" i="5" s="1"/>
  <c r="P87" i="5"/>
  <c r="R87" i="5" s="1"/>
  <c r="V87" i="5" s="1"/>
  <c r="P217" i="5"/>
  <c r="R217" i="5" s="1"/>
  <c r="V217" i="5" s="1"/>
  <c r="P161" i="5"/>
  <c r="R161" i="5" s="1"/>
  <c r="V161" i="5" s="1"/>
  <c r="P187" i="5"/>
  <c r="R187" i="5" s="1"/>
  <c r="V187" i="5" s="1"/>
  <c r="P186" i="5"/>
  <c r="R186" i="5" s="1"/>
  <c r="V186" i="5" s="1"/>
  <c r="P206" i="5"/>
  <c r="R206" i="5" s="1"/>
  <c r="V206" i="5" s="1"/>
  <c r="P51" i="5"/>
  <c r="R51" i="5" s="1"/>
  <c r="V51" i="5" s="1"/>
  <c r="P140" i="5"/>
  <c r="R140" i="5" s="1"/>
  <c r="V140" i="5" s="1"/>
  <c r="P265" i="7"/>
  <c r="N263" i="5" l="1"/>
  <c r="P263" i="5" s="1"/>
  <c r="P142" i="5"/>
  <c r="R142" i="5" s="1"/>
  <c r="T142" i="5" s="1"/>
  <c r="F263" i="1"/>
  <c r="F265" i="1" s="1"/>
  <c r="T199" i="5"/>
  <c r="T188" i="5"/>
  <c r="T130" i="5"/>
  <c r="T158" i="5"/>
  <c r="T99" i="5"/>
  <c r="T233" i="5"/>
  <c r="T237" i="5"/>
  <c r="T246" i="5"/>
  <c r="T148" i="5"/>
  <c r="T165" i="5"/>
  <c r="T135" i="5"/>
  <c r="T138" i="5"/>
  <c r="T247" i="5"/>
  <c r="T248" i="5"/>
  <c r="T235" i="5"/>
  <c r="T123" i="5"/>
  <c r="T261" i="5"/>
  <c r="T154" i="5"/>
  <c r="T200" i="5"/>
  <c r="T132" i="5"/>
  <c r="T186" i="5"/>
  <c r="T11" i="5"/>
  <c r="T140" i="5"/>
  <c r="T206" i="5"/>
  <c r="T187" i="5"/>
  <c r="T161" i="5"/>
  <c r="T87" i="5"/>
  <c r="T127" i="5"/>
  <c r="T181" i="5"/>
  <c r="T128" i="5"/>
  <c r="T117" i="5"/>
  <c r="T91" i="5"/>
  <c r="T131" i="5"/>
  <c r="T209" i="5"/>
  <c r="T205" i="5"/>
  <c r="T21" i="5"/>
  <c r="T204" i="5"/>
  <c r="T224" i="5"/>
  <c r="T54" i="5"/>
  <c r="T227" i="5"/>
  <c r="T208" i="5"/>
  <c r="T51" i="5"/>
  <c r="T217" i="5"/>
  <c r="T255" i="5"/>
  <c r="T221" i="5"/>
  <c r="T167" i="5"/>
  <c r="T243" i="5"/>
  <c r="T215" i="5"/>
  <c r="T71" i="5"/>
  <c r="T162" i="5"/>
  <c r="T260" i="5"/>
  <c r="T8" i="5"/>
  <c r="T191" i="5"/>
  <c r="T77" i="5"/>
  <c r="T173" i="5"/>
  <c r="T189" i="5"/>
  <c r="T168" i="5"/>
  <c r="T61" i="5"/>
  <c r="T254" i="5"/>
  <c r="T244" i="5"/>
  <c r="T258" i="5"/>
  <c r="T170" i="5"/>
  <c r="T109" i="5"/>
  <c r="T85" i="5"/>
  <c r="T231" i="5"/>
  <c r="T180" i="5"/>
  <c r="T105" i="5"/>
  <c r="T232" i="5"/>
  <c r="T234" i="5"/>
  <c r="T50" i="5"/>
  <c r="T78" i="5"/>
  <c r="T182" i="5"/>
  <c r="T196" i="5"/>
  <c r="T179" i="5"/>
  <c r="T113" i="5"/>
  <c r="T118" i="5"/>
  <c r="T220" i="5"/>
  <c r="T164" i="5"/>
  <c r="T137" i="5"/>
  <c r="T110" i="5"/>
  <c r="T163" i="5"/>
  <c r="T107" i="5"/>
  <c r="T33" i="5"/>
  <c r="T94" i="5"/>
  <c r="T23" i="5"/>
  <c r="T207" i="5"/>
  <c r="T152" i="5"/>
  <c r="T63" i="5"/>
  <c r="T174" i="5"/>
  <c r="T228" i="5"/>
  <c r="T178" i="5"/>
  <c r="T229" i="5"/>
  <c r="T121" i="5"/>
  <c r="T17" i="5"/>
  <c r="T139" i="5"/>
  <c r="T230" i="5"/>
  <c r="T111" i="5"/>
  <c r="T242" i="5"/>
  <c r="T184" i="5"/>
  <c r="T62" i="5"/>
  <c r="T88" i="5"/>
  <c r="T256" i="5"/>
  <c r="T112" i="5"/>
  <c r="T95" i="5"/>
  <c r="T103" i="5"/>
  <c r="T190" i="5"/>
  <c r="T194" i="5"/>
  <c r="T177" i="5"/>
  <c r="T153" i="5"/>
  <c r="T223" i="5"/>
  <c r="T57" i="5"/>
  <c r="T146" i="5"/>
  <c r="T114" i="5"/>
  <c r="T38" i="5"/>
  <c r="T241" i="5"/>
  <c r="T7" i="5"/>
  <c r="T15" i="5"/>
  <c r="T222" i="5"/>
  <c r="T12" i="5"/>
  <c r="T136" i="5"/>
  <c r="T251" i="5"/>
  <c r="T41" i="5"/>
  <c r="T120" i="5"/>
  <c r="T169" i="5"/>
  <c r="T108" i="5"/>
  <c r="T82" i="5"/>
  <c r="T93" i="5"/>
  <c r="T212" i="5"/>
  <c r="T197" i="5"/>
  <c r="T166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6" i="5"/>
  <c r="T90" i="5"/>
  <c r="T19" i="5"/>
  <c r="T156" i="5"/>
  <c r="T192" i="5"/>
  <c r="T185" i="5"/>
  <c r="T159" i="5"/>
  <c r="T245" i="5"/>
  <c r="T39" i="5"/>
  <c r="T34" i="5"/>
  <c r="T253" i="5"/>
  <c r="T226" i="5"/>
  <c r="T183" i="5"/>
  <c r="T47" i="5"/>
  <c r="T195" i="5"/>
  <c r="D265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5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8" i="7"/>
  <c r="R242" i="7"/>
  <c r="R12" i="7"/>
  <c r="R84" i="7"/>
  <c r="R93" i="7"/>
  <c r="R211" i="7"/>
  <c r="R217" i="7"/>
  <c r="R159" i="7"/>
  <c r="R240" i="7"/>
  <c r="R160" i="7"/>
  <c r="R121" i="7"/>
  <c r="R184" i="7"/>
  <c r="R122" i="7"/>
  <c r="R185" i="7"/>
  <c r="R131" i="7"/>
  <c r="R164" i="7"/>
  <c r="R204" i="7"/>
  <c r="R158" i="7"/>
  <c r="R83" i="7"/>
  <c r="R9" i="7"/>
  <c r="R50" i="7"/>
  <c r="R207" i="7"/>
  <c r="R206" i="7"/>
  <c r="R98" i="7"/>
  <c r="R261" i="7"/>
  <c r="R123" i="7"/>
  <c r="R186" i="7"/>
  <c r="R124" i="7"/>
  <c r="R187" i="7"/>
  <c r="R149" i="7"/>
  <c r="R220" i="7"/>
  <c r="R150" i="7"/>
  <c r="R75" i="7"/>
  <c r="R104" i="7"/>
  <c r="R215" i="7"/>
  <c r="R214" i="7"/>
  <c r="R63" i="7"/>
  <c r="R92" i="7"/>
  <c r="R101" i="7"/>
  <c r="R109" i="7"/>
  <c r="R241" i="7"/>
  <c r="R119" i="7"/>
  <c r="R182" i="7"/>
  <c r="R120" i="7"/>
  <c r="R183" i="7"/>
  <c r="R145" i="7"/>
  <c r="R212" i="7"/>
  <c r="R130" i="7"/>
  <c r="R193" i="7"/>
  <c r="R194" i="7"/>
  <c r="R60" i="7"/>
  <c r="R235" i="7"/>
  <c r="R18" i="7"/>
  <c r="R209" i="7"/>
  <c r="R152" i="7"/>
  <c r="R176" i="7"/>
  <c r="R162" i="7"/>
  <c r="R234" i="7"/>
  <c r="R250" i="7"/>
  <c r="R91" i="7"/>
  <c r="R65" i="7"/>
  <c r="R253" i="7"/>
  <c r="R178" i="7"/>
  <c r="R179" i="7"/>
  <c r="R172" i="7"/>
  <c r="R7" i="7"/>
  <c r="R103" i="7"/>
  <c r="R68" i="7"/>
  <c r="R77" i="7"/>
  <c r="R259" i="7"/>
  <c r="R35" i="7"/>
  <c r="R143" i="7"/>
  <c r="R208" i="7"/>
  <c r="R144" i="7"/>
  <c r="R168" i="7"/>
  <c r="R260" i="7"/>
  <c r="R169" i="7"/>
  <c r="R116" i="7"/>
  <c r="R188" i="7"/>
  <c r="R126" i="7"/>
  <c r="R67" i="7"/>
  <c r="R96" i="7"/>
  <c r="R105" i="7"/>
  <c r="R90" i="7"/>
  <c r="R255" i="7"/>
  <c r="R78" i="7"/>
  <c r="R254" i="7"/>
  <c r="R245" i="7"/>
  <c r="R86" i="7"/>
  <c r="R170" i="7"/>
  <c r="R102" i="7"/>
  <c r="R171" i="7"/>
  <c r="R133" i="7"/>
  <c r="R196" i="7"/>
  <c r="R134" i="7"/>
  <c r="R197" i="7"/>
  <c r="R72" i="7"/>
  <c r="R76" i="7"/>
  <c r="R85" i="7"/>
  <c r="R30" i="7"/>
  <c r="R251" i="7"/>
  <c r="R218" i="7"/>
  <c r="R225" i="7"/>
  <c r="R166" i="7"/>
  <c r="R256" i="7"/>
  <c r="R167" i="7"/>
  <c r="R129" i="7"/>
  <c r="R192" i="7"/>
  <c r="R114" i="7"/>
  <c r="R177" i="7"/>
  <c r="R88" i="7"/>
  <c r="R74" i="7"/>
  <c r="R205" i="7"/>
  <c r="R147" i="7"/>
  <c r="R148" i="7"/>
  <c r="R13" i="7"/>
  <c r="R210" i="7"/>
  <c r="R127" i="7"/>
  <c r="R128" i="7"/>
  <c r="R153" i="7"/>
  <c r="R154" i="7"/>
  <c r="R246" i="7"/>
  <c r="R221" i="7"/>
  <c r="R157" i="7"/>
  <c r="R110" i="7"/>
  <c r="R89" i="7"/>
  <c r="R239" i="7"/>
  <c r="R34" i="7"/>
  <c r="R229" i="7"/>
  <c r="R232" i="7"/>
  <c r="R117" i="7"/>
  <c r="R118" i="7"/>
  <c r="R95" i="7"/>
  <c r="R113" i="7"/>
  <c r="R258" i="7"/>
  <c r="R48" i="7"/>
  <c r="R230" i="7"/>
  <c r="R141" i="7"/>
  <c r="R87" i="7"/>
  <c r="R61" i="7"/>
  <c r="R243" i="7"/>
  <c r="R249" i="7"/>
  <c r="R190" i="7"/>
  <c r="R191" i="7"/>
  <c r="R228" i="7"/>
  <c r="R216" i="7"/>
  <c r="R189" i="7"/>
  <c r="R8" i="7"/>
  <c r="R80" i="7"/>
  <c r="R46" i="7"/>
  <c r="R238" i="7"/>
  <c r="R155" i="7"/>
  <c r="R156" i="7"/>
  <c r="R180" i="7"/>
  <c r="R181" i="7"/>
  <c r="R49" i="7"/>
  <c r="R69" i="7"/>
  <c r="R151" i="7"/>
  <c r="R226" i="7"/>
  <c r="R62" i="7"/>
  <c r="R115" i="7"/>
  <c r="R132" i="7"/>
  <c r="R71" i="7"/>
  <c r="R100" i="7"/>
  <c r="R106" i="7"/>
  <c r="R227" i="7"/>
  <c r="R233" i="7"/>
  <c r="R111" i="7"/>
  <c r="R174" i="7"/>
  <c r="R112" i="7"/>
  <c r="R175" i="7"/>
  <c r="R137" i="7"/>
  <c r="R200" i="7"/>
  <c r="R138" i="7"/>
  <c r="R201" i="7"/>
  <c r="R94" i="7"/>
  <c r="R66" i="7"/>
  <c r="R163" i="7"/>
  <c r="R195" i="7"/>
  <c r="R125" i="7"/>
  <c r="R236" i="7"/>
  <c r="R173" i="7"/>
  <c r="R99" i="7"/>
  <c r="R64" i="7"/>
  <c r="R73" i="7"/>
  <c r="R223" i="7"/>
  <c r="R222" i="7"/>
  <c r="R213" i="7"/>
  <c r="R139" i="7"/>
  <c r="R202" i="7"/>
  <c r="R140" i="7"/>
  <c r="R203" i="7"/>
  <c r="R252" i="7"/>
  <c r="R165" i="7"/>
  <c r="R108" i="7"/>
  <c r="R81" i="7"/>
  <c r="R247" i="7"/>
  <c r="R262" i="7"/>
  <c r="R237" i="7"/>
  <c r="R79" i="7"/>
  <c r="R107" i="7"/>
  <c r="R219" i="7"/>
  <c r="R82" i="7"/>
  <c r="R257" i="7"/>
  <c r="R135" i="7"/>
  <c r="R198" i="7"/>
  <c r="R136" i="7"/>
  <c r="R199" i="7"/>
  <c r="R161" i="7"/>
  <c r="R244" i="7"/>
  <c r="R146" i="7"/>
  <c r="R224" i="7"/>
  <c r="R70" i="7"/>
  <c r="R5" i="7"/>
  <c r="R142" i="7"/>
  <c r="T31" i="5"/>
  <c r="T240" i="5"/>
  <c r="T171" i="5"/>
  <c r="T145" i="5"/>
  <c r="T198" i="5"/>
  <c r="T262" i="5"/>
  <c r="T150" i="5"/>
  <c r="T37" i="5"/>
  <c r="T143" i="5"/>
  <c r="T81" i="5"/>
  <c r="T106" i="5"/>
  <c r="T157" i="5"/>
  <c r="T193" i="5"/>
  <c r="T73" i="5"/>
  <c r="T14" i="5"/>
  <c r="T133" i="5"/>
  <c r="T13" i="5"/>
  <c r="T53" i="5"/>
  <c r="T126" i="5"/>
  <c r="T202" i="5"/>
  <c r="T30" i="5"/>
  <c r="T66" i="5"/>
  <c r="T55" i="5"/>
  <c r="T9" i="5"/>
  <c r="T218" i="5"/>
  <c r="T160" i="5"/>
  <c r="T149" i="5"/>
  <c r="T122" i="5"/>
  <c r="T100" i="5"/>
  <c r="T252" i="5"/>
  <c r="T36" i="5"/>
  <c r="T69" i="5"/>
  <c r="T79" i="5"/>
  <c r="T104" i="5"/>
  <c r="T141" i="5"/>
  <c r="T201" i="5"/>
  <c r="T238" i="5"/>
  <c r="T25" i="5"/>
  <c r="T175" i="5"/>
  <c r="T75" i="5"/>
  <c r="T115" i="5"/>
  <c r="T89" i="5"/>
  <c r="T67" i="5"/>
  <c r="T22" i="5"/>
  <c r="T58" i="5"/>
  <c r="T32" i="5"/>
  <c r="T56" i="5"/>
  <c r="T10" i="5"/>
  <c r="T250" i="5"/>
  <c r="T213" i="5"/>
  <c r="T210" i="5"/>
  <c r="T216" i="5"/>
  <c r="T80" i="5"/>
  <c r="T147" i="5"/>
  <c r="T257" i="5"/>
  <c r="T219" i="5"/>
  <c r="T249" i="5"/>
  <c r="T134" i="5"/>
  <c r="T49" i="5"/>
  <c r="T239" i="5"/>
  <c r="T102" i="5"/>
  <c r="T52" i="5"/>
  <c r="T211" i="5"/>
  <c r="T225" i="5"/>
  <c r="T119" i="5"/>
  <c r="T83" i="5"/>
  <c r="V5" i="5"/>
  <c r="T5" i="5"/>
  <c r="T176" i="5"/>
  <c r="T27" i="5"/>
  <c r="T124" i="5"/>
  <c r="T98" i="5"/>
  <c r="T24" i="5"/>
  <c r="T64" i="5"/>
  <c r="T155" i="5"/>
  <c r="T65" i="5"/>
  <c r="T28" i="5"/>
  <c r="T68" i="5"/>
  <c r="T125" i="5"/>
  <c r="T101" i="5"/>
  <c r="T74" i="5"/>
  <c r="T48" i="5"/>
  <c r="T144" i="5"/>
  <c r="T26" i="5"/>
  <c r="T151" i="5"/>
  <c r="T129" i="5"/>
  <c r="T96" i="5"/>
  <c r="T92" i="5"/>
  <c r="T97" i="5"/>
  <c r="T86" i="5"/>
  <c r="T59" i="5"/>
  <c r="T29" i="5"/>
  <c r="T172" i="5"/>
  <c r="T259" i="5"/>
  <c r="T6" i="5"/>
  <c r="T43" i="5"/>
  <c r="T16" i="5"/>
  <c r="T35" i="5"/>
  <c r="T20" i="5"/>
  <c r="N265" i="5" l="1"/>
  <c r="R263" i="5"/>
  <c r="V263" i="5" s="1"/>
  <c r="V142" i="5"/>
  <c r="T263" i="5"/>
  <c r="T265" i="5" s="1"/>
  <c r="E224" i="1"/>
  <c r="H224" i="1" s="1"/>
  <c r="T224" i="7"/>
  <c r="E257" i="1"/>
  <c r="H257" i="1" s="1"/>
  <c r="T257" i="7"/>
  <c r="E81" i="1"/>
  <c r="H81" i="1" s="1"/>
  <c r="T81" i="7"/>
  <c r="E139" i="1"/>
  <c r="H139" i="1" s="1"/>
  <c r="T139" i="7"/>
  <c r="E73" i="1"/>
  <c r="H73" i="1" s="1"/>
  <c r="T73" i="7"/>
  <c r="T236" i="7"/>
  <c r="E236" i="1"/>
  <c r="H236" i="1" s="1"/>
  <c r="E200" i="1"/>
  <c r="H200" i="1" s="1"/>
  <c r="T200" i="7"/>
  <c r="E174" i="1"/>
  <c r="H174" i="1" s="1"/>
  <c r="T174" i="7"/>
  <c r="E106" i="1"/>
  <c r="H106" i="1" s="1"/>
  <c r="T106" i="7"/>
  <c r="E115" i="1"/>
  <c r="H115" i="1" s="1"/>
  <c r="T115" i="7"/>
  <c r="E69" i="1"/>
  <c r="H69" i="1" s="1"/>
  <c r="T69" i="7"/>
  <c r="E156" i="1"/>
  <c r="H156" i="1" s="1"/>
  <c r="T156" i="7"/>
  <c r="E80" i="1"/>
  <c r="H80" i="1" s="1"/>
  <c r="T80" i="7"/>
  <c r="T228" i="7"/>
  <c r="E228" i="1"/>
  <c r="H228" i="1" s="1"/>
  <c r="E243" i="1"/>
  <c r="H243" i="1" s="1"/>
  <c r="T243" i="7"/>
  <c r="E95" i="1"/>
  <c r="H95" i="1" s="1"/>
  <c r="T95" i="7"/>
  <c r="E229" i="1"/>
  <c r="H229" i="1" s="1"/>
  <c r="T229" i="7"/>
  <c r="E110" i="1"/>
  <c r="H110" i="1" s="1"/>
  <c r="T110" i="7"/>
  <c r="E154" i="1"/>
  <c r="H154" i="1" s="1"/>
  <c r="T154" i="7"/>
  <c r="E210" i="1"/>
  <c r="H210" i="1" s="1"/>
  <c r="T210" i="7"/>
  <c r="E205" i="1"/>
  <c r="H205" i="1" s="1"/>
  <c r="T205" i="7"/>
  <c r="E114" i="1"/>
  <c r="H114" i="1" s="1"/>
  <c r="T114" i="7"/>
  <c r="E256" i="1"/>
  <c r="H256" i="1" s="1"/>
  <c r="T256" i="7"/>
  <c r="E251" i="1"/>
  <c r="H251" i="1" s="1"/>
  <c r="T251" i="7"/>
  <c r="E72" i="1"/>
  <c r="H72" i="1" s="1"/>
  <c r="T72" i="7"/>
  <c r="E133" i="1"/>
  <c r="H133" i="1" s="1"/>
  <c r="T133" i="7"/>
  <c r="E86" i="1"/>
  <c r="H86" i="1" s="1"/>
  <c r="T86" i="7"/>
  <c r="E255" i="1"/>
  <c r="H255" i="1" s="1"/>
  <c r="T255" i="7"/>
  <c r="E67" i="1"/>
  <c r="H67" i="1" s="1"/>
  <c r="T67" i="7"/>
  <c r="E169" i="1"/>
  <c r="H169" i="1" s="1"/>
  <c r="T169" i="7"/>
  <c r="E208" i="1"/>
  <c r="H208" i="1" s="1"/>
  <c r="T208" i="7"/>
  <c r="E77" i="1"/>
  <c r="H77" i="1" s="1"/>
  <c r="T77" i="7"/>
  <c r="E172" i="1"/>
  <c r="H172" i="1" s="1"/>
  <c r="T172" i="7"/>
  <c r="E234" i="1"/>
  <c r="H234" i="1" s="1"/>
  <c r="T234" i="7"/>
  <c r="E209" i="1"/>
  <c r="H209" i="1" s="1"/>
  <c r="T209" i="7"/>
  <c r="E194" i="1"/>
  <c r="H194" i="1" s="1"/>
  <c r="T194" i="7"/>
  <c r="E145" i="1"/>
  <c r="H145" i="1" s="1"/>
  <c r="T145" i="7"/>
  <c r="E119" i="1"/>
  <c r="H119" i="1" s="1"/>
  <c r="T119" i="7"/>
  <c r="E92" i="1"/>
  <c r="H92" i="1" s="1"/>
  <c r="T92" i="7"/>
  <c r="E104" i="1"/>
  <c r="H104" i="1" s="1"/>
  <c r="T104" i="7"/>
  <c r="E149" i="1"/>
  <c r="H149" i="1" s="1"/>
  <c r="T149" i="7"/>
  <c r="E123" i="1"/>
  <c r="H123" i="1" s="1"/>
  <c r="T123" i="7"/>
  <c r="E207" i="1"/>
  <c r="H207" i="1" s="1"/>
  <c r="T207" i="7"/>
  <c r="E158" i="1"/>
  <c r="H158" i="1" s="1"/>
  <c r="T158" i="7"/>
  <c r="E185" i="1"/>
  <c r="H185" i="1" s="1"/>
  <c r="T185" i="7"/>
  <c r="E160" i="1"/>
  <c r="H160" i="1" s="1"/>
  <c r="T160" i="7"/>
  <c r="E211" i="1"/>
  <c r="H211" i="1" s="1"/>
  <c r="T211" i="7"/>
  <c r="E242" i="1"/>
  <c r="H242" i="1" s="1"/>
  <c r="T242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3" i="1"/>
  <c r="H173" i="1" s="1"/>
  <c r="T173" i="7"/>
  <c r="E142" i="1"/>
  <c r="T142" i="7"/>
  <c r="R263" i="7"/>
  <c r="R265" i="7" s="1"/>
  <c r="E146" i="1"/>
  <c r="H146" i="1" s="1"/>
  <c r="T146" i="7"/>
  <c r="E136" i="1"/>
  <c r="H136" i="1" s="1"/>
  <c r="T136" i="7"/>
  <c r="E82" i="1"/>
  <c r="H82" i="1" s="1"/>
  <c r="T82" i="7"/>
  <c r="E237" i="1"/>
  <c r="H237" i="1" s="1"/>
  <c r="T237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7" i="1"/>
  <c r="H137" i="1" s="1"/>
  <c r="T137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5" i="1"/>
  <c r="H155" i="1" s="1"/>
  <c r="T155" i="7"/>
  <c r="E8" i="1"/>
  <c r="H8" i="1" s="1"/>
  <c r="T8" i="7"/>
  <c r="E191" i="1"/>
  <c r="H191" i="1" s="1"/>
  <c r="T191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7" i="1"/>
  <c r="H157" i="1" s="1"/>
  <c r="T157" i="7"/>
  <c r="E153" i="1"/>
  <c r="H153" i="1" s="1"/>
  <c r="T153" i="7"/>
  <c r="E13" i="1"/>
  <c r="H13" i="1" s="1"/>
  <c r="T13" i="7"/>
  <c r="E74" i="1"/>
  <c r="H74" i="1" s="1"/>
  <c r="T74" i="7"/>
  <c r="E192" i="1"/>
  <c r="H192" i="1" s="1"/>
  <c r="T192" i="7"/>
  <c r="E166" i="1"/>
  <c r="H166" i="1" s="1"/>
  <c r="T166" i="7"/>
  <c r="E30" i="1"/>
  <c r="H30" i="1" s="1"/>
  <c r="T30" i="7"/>
  <c r="E197" i="1"/>
  <c r="H197" i="1" s="1"/>
  <c r="T197" i="7"/>
  <c r="E171" i="1"/>
  <c r="H171" i="1" s="1"/>
  <c r="T171" i="7"/>
  <c r="E245" i="1"/>
  <c r="H245" i="1" s="1"/>
  <c r="T245" i="7"/>
  <c r="E90" i="1"/>
  <c r="H90" i="1" s="1"/>
  <c r="T90" i="7"/>
  <c r="E126" i="1"/>
  <c r="H126" i="1" s="1"/>
  <c r="T126" i="7"/>
  <c r="T260" i="7"/>
  <c r="E260" i="1"/>
  <c r="H260" i="1" s="1"/>
  <c r="E143" i="1"/>
  <c r="H143" i="1" s="1"/>
  <c r="T143" i="7"/>
  <c r="E68" i="1"/>
  <c r="H68" i="1" s="1"/>
  <c r="T68" i="7"/>
  <c r="E179" i="1"/>
  <c r="H179" i="1" s="1"/>
  <c r="T179" i="7"/>
  <c r="E65" i="1"/>
  <c r="H65" i="1" s="1"/>
  <c r="T65" i="7"/>
  <c r="E162" i="1"/>
  <c r="H162" i="1" s="1"/>
  <c r="T162" i="7"/>
  <c r="E18" i="1"/>
  <c r="H18" i="1" s="1"/>
  <c r="T18" i="7"/>
  <c r="E193" i="1"/>
  <c r="H193" i="1" s="1"/>
  <c r="T193" i="7"/>
  <c r="E183" i="1"/>
  <c r="H183" i="1" s="1"/>
  <c r="T183" i="7"/>
  <c r="E241" i="1"/>
  <c r="H241" i="1" s="1"/>
  <c r="T241" i="7"/>
  <c r="E63" i="1"/>
  <c r="H63" i="1" s="1"/>
  <c r="T63" i="7"/>
  <c r="E75" i="1"/>
  <c r="H75" i="1" s="1"/>
  <c r="T75" i="7"/>
  <c r="E187" i="1"/>
  <c r="H187" i="1" s="1"/>
  <c r="T187" i="7"/>
  <c r="E261" i="1"/>
  <c r="H261" i="1" s="1"/>
  <c r="T261" i="7"/>
  <c r="E50" i="1"/>
  <c r="H50" i="1" s="1"/>
  <c r="T50" i="7"/>
  <c r="T204" i="7"/>
  <c r="E204" i="1"/>
  <c r="H204" i="1" s="1"/>
  <c r="E122" i="1"/>
  <c r="H122" i="1" s="1"/>
  <c r="T122" i="7"/>
  <c r="E240" i="1"/>
  <c r="H240" i="1" s="1"/>
  <c r="T240" i="7"/>
  <c r="E93" i="1"/>
  <c r="H93" i="1" s="1"/>
  <c r="T93" i="7"/>
  <c r="E248" i="1"/>
  <c r="H248" i="1" s="1"/>
  <c r="T248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5" i="1"/>
  <c r="H135" i="1" s="1"/>
  <c r="T135" i="7"/>
  <c r="E107" i="1"/>
  <c r="H107" i="1" s="1"/>
  <c r="T107" i="7"/>
  <c r="E247" i="1"/>
  <c r="H247" i="1" s="1"/>
  <c r="T247" i="7"/>
  <c r="T252" i="7"/>
  <c r="E252" i="1"/>
  <c r="H252" i="1" s="1"/>
  <c r="E202" i="1"/>
  <c r="H202" i="1" s="1"/>
  <c r="T202" i="7"/>
  <c r="E223" i="1"/>
  <c r="H223" i="1" s="1"/>
  <c r="T223" i="7"/>
  <c r="E163" i="1"/>
  <c r="H163" i="1" s="1"/>
  <c r="T163" i="7"/>
  <c r="E138" i="1"/>
  <c r="H138" i="1" s="1"/>
  <c r="T138" i="7"/>
  <c r="E112" i="1"/>
  <c r="H112" i="1" s="1"/>
  <c r="T112" i="7"/>
  <c r="E227" i="1"/>
  <c r="H227" i="1" s="1"/>
  <c r="T227" i="7"/>
  <c r="E151" i="1"/>
  <c r="H151" i="1" s="1"/>
  <c r="T151" i="7"/>
  <c r="E180" i="1"/>
  <c r="H180" i="1" s="1"/>
  <c r="T180" i="7"/>
  <c r="E46" i="1"/>
  <c r="H46" i="1" s="1"/>
  <c r="T46" i="7"/>
  <c r="E216" i="1"/>
  <c r="H216" i="1" s="1"/>
  <c r="T216" i="7"/>
  <c r="E249" i="1"/>
  <c r="H249" i="1" s="1"/>
  <c r="T249" i="7"/>
  <c r="E141" i="1"/>
  <c r="H141" i="1" s="1"/>
  <c r="T141" i="7"/>
  <c r="E113" i="1"/>
  <c r="H113" i="1" s="1"/>
  <c r="T113" i="7"/>
  <c r="E232" i="1"/>
  <c r="H232" i="1" s="1"/>
  <c r="T232" i="7"/>
  <c r="E89" i="1"/>
  <c r="H89" i="1" s="1"/>
  <c r="T89" i="7"/>
  <c r="E246" i="1"/>
  <c r="H246" i="1" s="1"/>
  <c r="T246" i="7"/>
  <c r="E127" i="1"/>
  <c r="H127" i="1" s="1"/>
  <c r="T127" i="7"/>
  <c r="E147" i="1"/>
  <c r="H147" i="1" s="1"/>
  <c r="T147" i="7"/>
  <c r="E177" i="1"/>
  <c r="H177" i="1" s="1"/>
  <c r="T177" i="7"/>
  <c r="E167" i="1"/>
  <c r="H167" i="1" s="1"/>
  <c r="T167" i="7"/>
  <c r="E218" i="1"/>
  <c r="H218" i="1" s="1"/>
  <c r="T218" i="7"/>
  <c r="E76" i="1"/>
  <c r="H76" i="1" s="1"/>
  <c r="T76" i="7"/>
  <c r="E196" i="1"/>
  <c r="H196" i="1" s="1"/>
  <c r="T196" i="7"/>
  <c r="E170" i="1"/>
  <c r="H170" i="1" s="1"/>
  <c r="T170" i="7"/>
  <c r="E78" i="1"/>
  <c r="H78" i="1" s="1"/>
  <c r="T78" i="7"/>
  <c r="E96" i="1"/>
  <c r="H96" i="1" s="1"/>
  <c r="T96" i="7"/>
  <c r="E116" i="1"/>
  <c r="H116" i="1" s="1"/>
  <c r="T116" i="7"/>
  <c r="E144" i="1"/>
  <c r="H144" i="1" s="1"/>
  <c r="T144" i="7"/>
  <c r="E259" i="1"/>
  <c r="H259" i="1" s="1"/>
  <c r="T259" i="7"/>
  <c r="E7" i="1"/>
  <c r="H7" i="1" s="1"/>
  <c r="T7" i="7"/>
  <c r="E253" i="1"/>
  <c r="H253" i="1" s="1"/>
  <c r="T253" i="7"/>
  <c r="E250" i="1"/>
  <c r="H250" i="1" s="1"/>
  <c r="T250" i="7"/>
  <c r="E152" i="1"/>
  <c r="H152" i="1" s="1"/>
  <c r="T152" i="7"/>
  <c r="E60" i="1"/>
  <c r="H60" i="1" s="1"/>
  <c r="T60" i="7"/>
  <c r="T212" i="7"/>
  <c r="E212" i="1"/>
  <c r="H212" i="1" s="1"/>
  <c r="E182" i="1"/>
  <c r="H182" i="1" s="1"/>
  <c r="T182" i="7"/>
  <c r="E101" i="1"/>
  <c r="H101" i="1" s="1"/>
  <c r="T101" i="7"/>
  <c r="E215" i="1"/>
  <c r="H215" i="1" s="1"/>
  <c r="T215" i="7"/>
  <c r="T220" i="7"/>
  <c r="E220" i="1"/>
  <c r="H220" i="1" s="1"/>
  <c r="E186" i="1"/>
  <c r="H186" i="1" s="1"/>
  <c r="T186" i="7"/>
  <c r="E206" i="1"/>
  <c r="H206" i="1" s="1"/>
  <c r="T206" i="7"/>
  <c r="E83" i="1"/>
  <c r="H83" i="1" s="1"/>
  <c r="T83" i="7"/>
  <c r="E131" i="1"/>
  <c r="H131" i="1" s="1"/>
  <c r="T131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1" i="1"/>
  <c r="H161" i="1" s="1"/>
  <c r="T161" i="7"/>
  <c r="E132" i="1"/>
  <c r="H132" i="1" s="1"/>
  <c r="T132" i="7"/>
  <c r="E5" i="1"/>
  <c r="T5" i="7"/>
  <c r="T244" i="7"/>
  <c r="E244" i="1"/>
  <c r="H244" i="1" s="1"/>
  <c r="E198" i="1"/>
  <c r="H198" i="1" s="1"/>
  <c r="T198" i="7"/>
  <c r="E219" i="1"/>
  <c r="H219" i="1" s="1"/>
  <c r="T219" i="7"/>
  <c r="E262" i="1"/>
  <c r="H262" i="1" s="1"/>
  <c r="T262" i="7"/>
  <c r="E165" i="1"/>
  <c r="H165" i="1" s="1"/>
  <c r="T165" i="7"/>
  <c r="E140" i="1"/>
  <c r="H140" i="1" s="1"/>
  <c r="T140" i="7"/>
  <c r="E222" i="1"/>
  <c r="H222" i="1" s="1"/>
  <c r="T222" i="7"/>
  <c r="E99" i="1"/>
  <c r="H99" i="1" s="1"/>
  <c r="T99" i="7"/>
  <c r="E195" i="1"/>
  <c r="H195" i="1" s="1"/>
  <c r="T195" i="7"/>
  <c r="E201" i="1"/>
  <c r="H201" i="1" s="1"/>
  <c r="T201" i="7"/>
  <c r="E175" i="1"/>
  <c r="H175" i="1" s="1"/>
  <c r="T175" i="7"/>
  <c r="E233" i="1"/>
  <c r="H233" i="1" s="1"/>
  <c r="T233" i="7"/>
  <c r="E71" i="1"/>
  <c r="H71" i="1" s="1"/>
  <c r="T71" i="7"/>
  <c r="E226" i="1"/>
  <c r="H226" i="1" s="1"/>
  <c r="T226" i="7"/>
  <c r="E181" i="1"/>
  <c r="H181" i="1" s="1"/>
  <c r="T181" i="7"/>
  <c r="E238" i="1"/>
  <c r="H238" i="1" s="1"/>
  <c r="T238" i="7"/>
  <c r="E189" i="1"/>
  <c r="H189" i="1" s="1"/>
  <c r="T189" i="7"/>
  <c r="E190" i="1"/>
  <c r="H190" i="1" s="1"/>
  <c r="T190" i="7"/>
  <c r="E87" i="1"/>
  <c r="H87" i="1" s="1"/>
  <c r="T87" i="7"/>
  <c r="E258" i="1"/>
  <c r="H258" i="1" s="1"/>
  <c r="T258" i="7"/>
  <c r="E117" i="1"/>
  <c r="H117" i="1" s="1"/>
  <c r="T117" i="7"/>
  <c r="E239" i="1"/>
  <c r="H239" i="1" s="1"/>
  <c r="T239" i="7"/>
  <c r="E221" i="1"/>
  <c r="H221" i="1" s="1"/>
  <c r="T221" i="7"/>
  <c r="E128" i="1"/>
  <c r="H128" i="1" s="1"/>
  <c r="T128" i="7"/>
  <c r="E148" i="1"/>
  <c r="H148" i="1" s="1"/>
  <c r="T148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4" i="1"/>
  <c r="H134" i="1" s="1"/>
  <c r="T134" i="7"/>
  <c r="E102" i="1"/>
  <c r="H102" i="1" s="1"/>
  <c r="T102" i="7"/>
  <c r="E254" i="1"/>
  <c r="H254" i="1" s="1"/>
  <c r="T254" i="7"/>
  <c r="E105" i="1"/>
  <c r="H105" i="1" s="1"/>
  <c r="T105" i="7"/>
  <c r="E188" i="1"/>
  <c r="H188" i="1" s="1"/>
  <c r="T188" i="7"/>
  <c r="E168" i="1"/>
  <c r="H168" i="1" s="1"/>
  <c r="T168" i="7"/>
  <c r="E35" i="1"/>
  <c r="H35" i="1" s="1"/>
  <c r="T35" i="7"/>
  <c r="E103" i="1"/>
  <c r="H103" i="1" s="1"/>
  <c r="T103" i="7"/>
  <c r="E178" i="1"/>
  <c r="H178" i="1" s="1"/>
  <c r="T178" i="7"/>
  <c r="E91" i="1"/>
  <c r="H91" i="1" s="1"/>
  <c r="T91" i="7"/>
  <c r="E176" i="1"/>
  <c r="H176" i="1" s="1"/>
  <c r="T176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0" i="1"/>
  <c r="H150" i="1" s="1"/>
  <c r="T150" i="7"/>
  <c r="E124" i="1"/>
  <c r="H124" i="1" s="1"/>
  <c r="T124" i="7"/>
  <c r="E98" i="1"/>
  <c r="H98" i="1" s="1"/>
  <c r="T98" i="7"/>
  <c r="E9" i="1"/>
  <c r="H9" i="1" s="1"/>
  <c r="T9" i="7"/>
  <c r="E164" i="1"/>
  <c r="H164" i="1" s="1"/>
  <c r="T164" i="7"/>
  <c r="E184" i="1"/>
  <c r="H184" i="1" s="1"/>
  <c r="T184" i="7"/>
  <c r="E159" i="1"/>
  <c r="H159" i="1" s="1"/>
  <c r="T159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P265" i="5" l="1"/>
  <c r="R265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8" i="1"/>
  <c r="S258" i="1"/>
  <c r="D258" i="8"/>
  <c r="J226" i="1"/>
  <c r="S226" i="1"/>
  <c r="D226" i="8"/>
  <c r="J99" i="1"/>
  <c r="S99" i="1"/>
  <c r="D99" i="8"/>
  <c r="J198" i="1"/>
  <c r="D198" i="8"/>
  <c r="S198" i="1"/>
  <c r="V161" i="7"/>
  <c r="X161" i="7" s="1"/>
  <c r="AB161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0" i="7"/>
  <c r="X250" i="7" s="1"/>
  <c r="AB250" i="7" s="1"/>
  <c r="V96" i="7"/>
  <c r="X96" i="7" s="1"/>
  <c r="AB96" i="7" s="1"/>
  <c r="V170" i="7"/>
  <c r="X170" i="7" s="1"/>
  <c r="AB170" i="7" s="1"/>
  <c r="V167" i="7"/>
  <c r="X167" i="7" s="1"/>
  <c r="AB167" i="7" s="1"/>
  <c r="V246" i="7"/>
  <c r="X246" i="7" s="1"/>
  <c r="AB246" i="7" s="1"/>
  <c r="V141" i="7"/>
  <c r="X141" i="7" s="1"/>
  <c r="AB141" i="7" s="1"/>
  <c r="V227" i="7"/>
  <c r="X227" i="7" s="1"/>
  <c r="AB227" i="7" s="1"/>
  <c r="V138" i="7"/>
  <c r="X138" i="7" s="1"/>
  <c r="AB138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8" i="7"/>
  <c r="X248" i="7" s="1"/>
  <c r="AB248" i="7" s="1"/>
  <c r="V240" i="7"/>
  <c r="X240" i="7" s="1"/>
  <c r="AB240" i="7" s="1"/>
  <c r="V75" i="7"/>
  <c r="X75" i="7" s="1"/>
  <c r="AB75" i="7" s="1"/>
  <c r="V193" i="7"/>
  <c r="X193" i="7" s="1"/>
  <c r="AB193" i="7" s="1"/>
  <c r="V179" i="7"/>
  <c r="X179" i="7" s="1"/>
  <c r="AB179" i="7" s="1"/>
  <c r="V126" i="7"/>
  <c r="X126" i="7" s="1"/>
  <c r="AB126" i="7" s="1"/>
  <c r="V197" i="7"/>
  <c r="X197" i="7" s="1"/>
  <c r="AB197" i="7" s="1"/>
  <c r="V74" i="7"/>
  <c r="X74" i="7" s="1"/>
  <c r="AB74" i="7" s="1"/>
  <c r="V34" i="7"/>
  <c r="X34" i="7" s="1"/>
  <c r="AB34" i="7" s="1"/>
  <c r="V191" i="7"/>
  <c r="X191" i="7" s="1"/>
  <c r="AB191" i="7" s="1"/>
  <c r="V62" i="7"/>
  <c r="X62" i="7" s="1"/>
  <c r="AB62" i="7" s="1"/>
  <c r="V94" i="7"/>
  <c r="X94" i="7" s="1"/>
  <c r="AB94" i="7" s="1"/>
  <c r="V64" i="7"/>
  <c r="X64" i="7" s="1"/>
  <c r="AB64" i="7" s="1"/>
  <c r="V237" i="7"/>
  <c r="X237" i="7" s="1"/>
  <c r="AB237" i="7" s="1"/>
  <c r="J26" i="1"/>
  <c r="S26" i="1"/>
  <c r="D26" i="8"/>
  <c r="J160" i="1"/>
  <c r="D160" i="8"/>
  <c r="S160" i="1"/>
  <c r="J123" i="1"/>
  <c r="S123" i="1"/>
  <c r="D123" i="8"/>
  <c r="J194" i="1"/>
  <c r="S194" i="1"/>
  <c r="D194" i="8"/>
  <c r="J208" i="1"/>
  <c r="D208" i="8"/>
  <c r="S208" i="1"/>
  <c r="J256" i="1"/>
  <c r="D256" i="8"/>
  <c r="S256" i="1"/>
  <c r="J229" i="1"/>
  <c r="D229" i="8"/>
  <c r="S229" i="1"/>
  <c r="J73" i="1"/>
  <c r="S73" i="1"/>
  <c r="D73" i="8"/>
  <c r="J132" i="1"/>
  <c r="D132" i="8"/>
  <c r="S132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1" i="1"/>
  <c r="D131" i="8"/>
  <c r="S131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2" i="1"/>
  <c r="D152" i="8"/>
  <c r="S152" i="1"/>
  <c r="J253" i="1"/>
  <c r="D253" i="8"/>
  <c r="S253" i="1"/>
  <c r="J259" i="1"/>
  <c r="D259" i="8"/>
  <c r="S259" i="1"/>
  <c r="J116" i="1"/>
  <c r="S116" i="1"/>
  <c r="D116" i="8"/>
  <c r="J78" i="1"/>
  <c r="D78" i="8"/>
  <c r="S78" i="1"/>
  <c r="J196" i="1"/>
  <c r="S196" i="1"/>
  <c r="D196" i="8"/>
  <c r="J218" i="1"/>
  <c r="D218" i="8"/>
  <c r="S218" i="1"/>
  <c r="J177" i="1"/>
  <c r="D177" i="8"/>
  <c r="S177" i="1"/>
  <c r="J127" i="1"/>
  <c r="S127" i="1"/>
  <c r="D127" i="8"/>
  <c r="J89" i="1"/>
  <c r="D89" i="8"/>
  <c r="S89" i="1"/>
  <c r="J113" i="1"/>
  <c r="D113" i="8"/>
  <c r="S113" i="1"/>
  <c r="J249" i="1"/>
  <c r="D249" i="8"/>
  <c r="S249" i="1"/>
  <c r="J46" i="1"/>
  <c r="S46" i="1"/>
  <c r="D46" i="8"/>
  <c r="J151" i="1"/>
  <c r="D151" i="8"/>
  <c r="S151" i="1"/>
  <c r="J112" i="1"/>
  <c r="S112" i="1"/>
  <c r="D112" i="8"/>
  <c r="J163" i="1"/>
  <c r="D163" i="8"/>
  <c r="S163" i="1"/>
  <c r="J202" i="1"/>
  <c r="D202" i="8"/>
  <c r="S202" i="1"/>
  <c r="J247" i="1"/>
  <c r="D247" i="8"/>
  <c r="S247" i="1"/>
  <c r="J135" i="1"/>
  <c r="D135" i="8"/>
  <c r="S135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7" i="1"/>
  <c r="D187" i="8"/>
  <c r="S187" i="1"/>
  <c r="J63" i="1"/>
  <c r="D63" i="8"/>
  <c r="S63" i="1"/>
  <c r="J183" i="1"/>
  <c r="D183" i="8"/>
  <c r="S183" i="1"/>
  <c r="J18" i="1"/>
  <c r="S18" i="1"/>
  <c r="D18" i="8"/>
  <c r="J65" i="1"/>
  <c r="D65" i="8"/>
  <c r="S65" i="1"/>
  <c r="J68" i="1"/>
  <c r="D68" i="8"/>
  <c r="S68" i="1"/>
  <c r="V260" i="7"/>
  <c r="X260" i="7" s="1"/>
  <c r="AB260" i="7" s="1"/>
  <c r="J90" i="1"/>
  <c r="D90" i="8"/>
  <c r="S90" i="1"/>
  <c r="J171" i="1"/>
  <c r="D171" i="8"/>
  <c r="S171" i="1"/>
  <c r="J30" i="1"/>
  <c r="S30" i="1"/>
  <c r="D30" i="8"/>
  <c r="J192" i="1"/>
  <c r="D192" i="8"/>
  <c r="S192" i="1"/>
  <c r="J13" i="1"/>
  <c r="D13" i="8"/>
  <c r="S13" i="1"/>
  <c r="J157" i="1"/>
  <c r="S157" i="1"/>
  <c r="D157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7" i="1"/>
  <c r="S137" i="1"/>
  <c r="D137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6" i="1"/>
  <c r="D146" i="8"/>
  <c r="S146" i="1"/>
  <c r="V173" i="7"/>
  <c r="X173" i="7" s="1"/>
  <c r="AB173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2" i="7"/>
  <c r="X242" i="7" s="1"/>
  <c r="AB242" i="7" s="1"/>
  <c r="V160" i="7"/>
  <c r="X160" i="7" s="1"/>
  <c r="AB160" i="7" s="1"/>
  <c r="V158" i="7"/>
  <c r="X158" i="7" s="1"/>
  <c r="AB158" i="7" s="1"/>
  <c r="V123" i="7"/>
  <c r="X123" i="7" s="1"/>
  <c r="AB123" i="7" s="1"/>
  <c r="V104" i="7"/>
  <c r="X104" i="7" s="1"/>
  <c r="AB104" i="7" s="1"/>
  <c r="V119" i="7"/>
  <c r="X119" i="7" s="1"/>
  <c r="AB119" i="7" s="1"/>
  <c r="V194" i="7"/>
  <c r="X194" i="7" s="1"/>
  <c r="AB194" i="7" s="1"/>
  <c r="V234" i="7"/>
  <c r="X234" i="7" s="1"/>
  <c r="AB234" i="7" s="1"/>
  <c r="V172" i="7"/>
  <c r="X172" i="7" s="1"/>
  <c r="AB172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6" i="7"/>
  <c r="X256" i="7" s="1"/>
  <c r="AB256" i="7" s="1"/>
  <c r="V205" i="7"/>
  <c r="X205" i="7" s="1"/>
  <c r="AB205" i="7" s="1"/>
  <c r="V154" i="7"/>
  <c r="X154" i="7" s="1"/>
  <c r="AB154" i="7" s="1"/>
  <c r="V229" i="7"/>
  <c r="X229" i="7" s="1"/>
  <c r="AB229" i="7" s="1"/>
  <c r="V243" i="7"/>
  <c r="X243" i="7" s="1"/>
  <c r="AB243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4" i="1"/>
  <c r="D164" i="8"/>
  <c r="S164" i="1"/>
  <c r="J109" i="1"/>
  <c r="D109" i="8"/>
  <c r="S109" i="1"/>
  <c r="J178" i="1"/>
  <c r="D178" i="8"/>
  <c r="S178" i="1"/>
  <c r="J254" i="1"/>
  <c r="S254" i="1"/>
  <c r="D254" i="8"/>
  <c r="J134" i="1"/>
  <c r="D134" i="8"/>
  <c r="S134" i="1"/>
  <c r="J128" i="1"/>
  <c r="D128" i="8"/>
  <c r="S128" i="1"/>
  <c r="J190" i="1"/>
  <c r="D190" i="8"/>
  <c r="S190" i="1"/>
  <c r="J233" i="1"/>
  <c r="D233" i="8"/>
  <c r="S233" i="1"/>
  <c r="J262" i="1"/>
  <c r="D262" i="8"/>
  <c r="S262" i="1"/>
  <c r="V53" i="7"/>
  <c r="X53" i="7" s="1"/>
  <c r="AB53" i="7" s="1"/>
  <c r="V83" i="7"/>
  <c r="X83" i="7" s="1"/>
  <c r="AB83" i="7" s="1"/>
  <c r="V180" i="7"/>
  <c r="X180" i="7" s="1"/>
  <c r="AB180" i="7" s="1"/>
  <c r="J31" i="1"/>
  <c r="S31" i="1"/>
  <c r="D31" i="8"/>
  <c r="J55" i="1"/>
  <c r="D55" i="8"/>
  <c r="S55" i="1"/>
  <c r="J158" i="1"/>
  <c r="D158" i="8"/>
  <c r="S158" i="1"/>
  <c r="J119" i="1"/>
  <c r="D119" i="8"/>
  <c r="S119" i="1"/>
  <c r="J172" i="1"/>
  <c r="S172" i="1"/>
  <c r="D172" i="8"/>
  <c r="J86" i="1"/>
  <c r="D86" i="8"/>
  <c r="S86" i="1"/>
  <c r="J205" i="1"/>
  <c r="D205" i="8"/>
  <c r="S205" i="1"/>
  <c r="J243" i="1"/>
  <c r="D243" i="8"/>
  <c r="S243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9" i="7"/>
  <c r="X159" i="7" s="1"/>
  <c r="AB159" i="7" s="1"/>
  <c r="V98" i="7"/>
  <c r="X98" i="7" s="1"/>
  <c r="AB98" i="7" s="1"/>
  <c r="V109" i="7"/>
  <c r="X109" i="7" s="1"/>
  <c r="AB109" i="7" s="1"/>
  <c r="V176" i="7"/>
  <c r="X176" i="7" s="1"/>
  <c r="AB176" i="7" s="1"/>
  <c r="V35" i="7"/>
  <c r="X35" i="7" s="1"/>
  <c r="AB35" i="7" s="1"/>
  <c r="V188" i="7"/>
  <c r="X188" i="7" s="1"/>
  <c r="AB188" i="7" s="1"/>
  <c r="V134" i="7"/>
  <c r="X134" i="7" s="1"/>
  <c r="AB134" i="7" s="1"/>
  <c r="V88" i="7"/>
  <c r="X88" i="7" s="1"/>
  <c r="AB88" i="7" s="1"/>
  <c r="V239" i="7"/>
  <c r="X239" i="7" s="1"/>
  <c r="AB239" i="7" s="1"/>
  <c r="V258" i="7"/>
  <c r="X258" i="7" s="1"/>
  <c r="AB258" i="7" s="1"/>
  <c r="V190" i="7"/>
  <c r="X190" i="7" s="1"/>
  <c r="AB190" i="7" s="1"/>
  <c r="V238" i="7"/>
  <c r="X238" i="7" s="1"/>
  <c r="AB238" i="7" s="1"/>
  <c r="V226" i="7"/>
  <c r="X226" i="7" s="1"/>
  <c r="AB226" i="7" s="1"/>
  <c r="V233" i="7"/>
  <c r="X233" i="7" s="1"/>
  <c r="AB233" i="7" s="1"/>
  <c r="V99" i="7"/>
  <c r="X99" i="7" s="1"/>
  <c r="AB99" i="7" s="1"/>
  <c r="V140" i="7"/>
  <c r="X140" i="7" s="1"/>
  <c r="AB140" i="7" s="1"/>
  <c r="V262" i="7"/>
  <c r="X262" i="7" s="1"/>
  <c r="AB262" i="7" s="1"/>
  <c r="V198" i="7"/>
  <c r="X198" i="7" s="1"/>
  <c r="AB198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4" i="1"/>
  <c r="D184" i="8"/>
  <c r="S184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8" i="1"/>
  <c r="D168" i="8"/>
  <c r="S168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8" i="1"/>
  <c r="D148" i="8"/>
  <c r="S148" i="1"/>
  <c r="J221" i="1"/>
  <c r="D221" i="8"/>
  <c r="S221" i="1"/>
  <c r="J117" i="1"/>
  <c r="D117" i="8"/>
  <c r="S117" i="1"/>
  <c r="J87" i="1"/>
  <c r="D87" i="8"/>
  <c r="S87" i="1"/>
  <c r="J189" i="1"/>
  <c r="D189" i="8"/>
  <c r="S189" i="1"/>
  <c r="J181" i="1"/>
  <c r="D181" i="8"/>
  <c r="S181" i="1"/>
  <c r="J71" i="1"/>
  <c r="D71" i="8"/>
  <c r="S71" i="1"/>
  <c r="J175" i="1"/>
  <c r="D175" i="8"/>
  <c r="S175" i="1"/>
  <c r="J195" i="1"/>
  <c r="D195" i="8"/>
  <c r="S195" i="1"/>
  <c r="J222" i="1"/>
  <c r="D222" i="8"/>
  <c r="S222" i="1"/>
  <c r="J165" i="1"/>
  <c r="D165" i="8"/>
  <c r="S165" i="1"/>
  <c r="J219" i="1"/>
  <c r="D219" i="8"/>
  <c r="S219" i="1"/>
  <c r="V244" i="7"/>
  <c r="X244" i="7" s="1"/>
  <c r="AB244" i="7" s="1"/>
  <c r="V132" i="7"/>
  <c r="X132" i="7" s="1"/>
  <c r="AB132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1" i="7"/>
  <c r="X131" i="7" s="1"/>
  <c r="AB131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2" i="7"/>
  <c r="X152" i="7" s="1"/>
  <c r="AB152" i="7" s="1"/>
  <c r="V253" i="7"/>
  <c r="X253" i="7" s="1"/>
  <c r="AB253" i="7" s="1"/>
  <c r="V259" i="7"/>
  <c r="X259" i="7" s="1"/>
  <c r="AB259" i="7" s="1"/>
  <c r="V116" i="7"/>
  <c r="X116" i="7" s="1"/>
  <c r="AB116" i="7" s="1"/>
  <c r="V78" i="7"/>
  <c r="X78" i="7" s="1"/>
  <c r="AB78" i="7" s="1"/>
  <c r="V196" i="7"/>
  <c r="X196" i="7" s="1"/>
  <c r="AB196" i="7" s="1"/>
  <c r="V218" i="7"/>
  <c r="X218" i="7" s="1"/>
  <c r="AB218" i="7" s="1"/>
  <c r="V177" i="7"/>
  <c r="X177" i="7" s="1"/>
  <c r="AB177" i="7" s="1"/>
  <c r="V127" i="7"/>
  <c r="X127" i="7" s="1"/>
  <c r="AB127" i="7" s="1"/>
  <c r="V89" i="7"/>
  <c r="X89" i="7" s="1"/>
  <c r="AB89" i="7" s="1"/>
  <c r="V113" i="7"/>
  <c r="X113" i="7" s="1"/>
  <c r="AB113" i="7" s="1"/>
  <c r="V249" i="7"/>
  <c r="X249" i="7" s="1"/>
  <c r="AB249" i="7" s="1"/>
  <c r="V46" i="7"/>
  <c r="X46" i="7" s="1"/>
  <c r="AB46" i="7" s="1"/>
  <c r="V151" i="7"/>
  <c r="X151" i="7" s="1"/>
  <c r="AB151" i="7" s="1"/>
  <c r="V112" i="7"/>
  <c r="X112" i="7" s="1"/>
  <c r="AB112" i="7" s="1"/>
  <c r="V163" i="7"/>
  <c r="X163" i="7" s="1"/>
  <c r="AB163" i="7" s="1"/>
  <c r="V202" i="7"/>
  <c r="X202" i="7" s="1"/>
  <c r="AB202" i="7" s="1"/>
  <c r="V247" i="7"/>
  <c r="X247" i="7" s="1"/>
  <c r="AB247" i="7" s="1"/>
  <c r="V135" i="7"/>
  <c r="X135" i="7" s="1"/>
  <c r="AB135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7" i="7"/>
  <c r="X187" i="7" s="1"/>
  <c r="AB187" i="7" s="1"/>
  <c r="V63" i="7"/>
  <c r="X63" i="7" s="1"/>
  <c r="AB63" i="7" s="1"/>
  <c r="V183" i="7"/>
  <c r="X183" i="7" s="1"/>
  <c r="AB183" i="7" s="1"/>
  <c r="V18" i="7"/>
  <c r="X18" i="7" s="1"/>
  <c r="AB18" i="7" s="1"/>
  <c r="V65" i="7"/>
  <c r="X65" i="7" s="1"/>
  <c r="AB65" i="7" s="1"/>
  <c r="V68" i="7"/>
  <c r="X68" i="7" s="1"/>
  <c r="AB68" i="7" s="1"/>
  <c r="J260" i="1"/>
  <c r="D260" i="8"/>
  <c r="S260" i="1"/>
  <c r="V90" i="7"/>
  <c r="X90" i="7" s="1"/>
  <c r="AB90" i="7" s="1"/>
  <c r="V171" i="7"/>
  <c r="X171" i="7" s="1"/>
  <c r="AB171" i="7" s="1"/>
  <c r="V30" i="7"/>
  <c r="X30" i="7" s="1"/>
  <c r="AB30" i="7" s="1"/>
  <c r="V192" i="7"/>
  <c r="X192" i="7" s="1"/>
  <c r="AB192" i="7" s="1"/>
  <c r="V13" i="7"/>
  <c r="X13" i="7" s="1"/>
  <c r="AB13" i="7" s="1"/>
  <c r="V157" i="7"/>
  <c r="X157" i="7" s="1"/>
  <c r="AB157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7" i="7"/>
  <c r="X137" i="7" s="1"/>
  <c r="AB137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6" i="7"/>
  <c r="X146" i="7" s="1"/>
  <c r="AB146" i="7" s="1"/>
  <c r="E263" i="1"/>
  <c r="E265" i="1" s="1"/>
  <c r="H142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5" i="1"/>
  <c r="D185" i="8"/>
  <c r="S185" i="1"/>
  <c r="J207" i="1"/>
  <c r="D207" i="8"/>
  <c r="S207" i="1"/>
  <c r="J149" i="1"/>
  <c r="S149" i="1"/>
  <c r="D149" i="8"/>
  <c r="J92" i="1"/>
  <c r="D92" i="8"/>
  <c r="S92" i="1"/>
  <c r="J145" i="1"/>
  <c r="S145" i="1"/>
  <c r="D145" i="8"/>
  <c r="J209" i="1"/>
  <c r="D209" i="8"/>
  <c r="S209" i="1"/>
  <c r="J77" i="1"/>
  <c r="S77" i="1"/>
  <c r="D77" i="8"/>
  <c r="J169" i="1"/>
  <c r="D169" i="8"/>
  <c r="S169" i="1"/>
  <c r="J255" i="1"/>
  <c r="D255" i="8"/>
  <c r="S255" i="1"/>
  <c r="J133" i="1"/>
  <c r="D133" i="8"/>
  <c r="S133" i="1"/>
  <c r="J251" i="1"/>
  <c r="D251" i="8"/>
  <c r="S251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6" i="1"/>
  <c r="D156" i="8"/>
  <c r="S156" i="1"/>
  <c r="J115" i="1"/>
  <c r="D115" i="8"/>
  <c r="S115" i="1"/>
  <c r="J174" i="1"/>
  <c r="D174" i="8"/>
  <c r="S174" i="1"/>
  <c r="V236" i="7"/>
  <c r="X236" i="7" s="1"/>
  <c r="AB236" i="7" s="1"/>
  <c r="J139" i="1"/>
  <c r="D139" i="8"/>
  <c r="S139" i="1"/>
  <c r="J257" i="1"/>
  <c r="D257" i="8"/>
  <c r="S257" i="1"/>
  <c r="J33" i="1"/>
  <c r="D33" i="8"/>
  <c r="S33" i="1"/>
  <c r="J159" i="1"/>
  <c r="D159" i="8"/>
  <c r="S159" i="1"/>
  <c r="J150" i="1"/>
  <c r="D150" i="8"/>
  <c r="S150" i="1"/>
  <c r="J176" i="1"/>
  <c r="D176" i="8"/>
  <c r="S176" i="1"/>
  <c r="J188" i="1"/>
  <c r="S188" i="1"/>
  <c r="D188" i="8"/>
  <c r="J225" i="1"/>
  <c r="D225" i="8"/>
  <c r="S225" i="1"/>
  <c r="J239" i="1"/>
  <c r="D239" i="8"/>
  <c r="S239" i="1"/>
  <c r="J238" i="1"/>
  <c r="S238" i="1"/>
  <c r="D238" i="8"/>
  <c r="J201" i="1"/>
  <c r="D201" i="8"/>
  <c r="S201" i="1"/>
  <c r="J140" i="1"/>
  <c r="D140" i="8"/>
  <c r="S140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6" i="7"/>
  <c r="X186" i="7" s="1"/>
  <c r="AB186" i="7" s="1"/>
  <c r="V182" i="7"/>
  <c r="X182" i="7" s="1"/>
  <c r="AB182" i="7" s="1"/>
  <c r="V7" i="7"/>
  <c r="X7" i="7" s="1"/>
  <c r="AB7" i="7" s="1"/>
  <c r="V144" i="7"/>
  <c r="X144" i="7" s="1"/>
  <c r="AB144" i="7" s="1"/>
  <c r="V76" i="7"/>
  <c r="X76" i="7" s="1"/>
  <c r="AB76" i="7" s="1"/>
  <c r="V147" i="7"/>
  <c r="X147" i="7" s="1"/>
  <c r="AB147" i="7" s="1"/>
  <c r="V232" i="7"/>
  <c r="X232" i="7" s="1"/>
  <c r="AB232" i="7" s="1"/>
  <c r="V216" i="7"/>
  <c r="X216" i="7" s="1"/>
  <c r="AB216" i="7" s="1"/>
  <c r="J252" i="1"/>
  <c r="D252" i="8"/>
  <c r="S252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1" i="7"/>
  <c r="X261" i="7" s="1"/>
  <c r="AB261" i="7" s="1"/>
  <c r="V241" i="7"/>
  <c r="X241" i="7" s="1"/>
  <c r="AB241" i="7" s="1"/>
  <c r="V162" i="7"/>
  <c r="X162" i="7" s="1"/>
  <c r="AB162" i="7" s="1"/>
  <c r="V143" i="7"/>
  <c r="X143" i="7" s="1"/>
  <c r="AB143" i="7" s="1"/>
  <c r="V245" i="7"/>
  <c r="X245" i="7" s="1"/>
  <c r="AB245" i="7" s="1"/>
  <c r="V166" i="7"/>
  <c r="X166" i="7" s="1"/>
  <c r="AB166" i="7" s="1"/>
  <c r="V153" i="7"/>
  <c r="X153" i="7" s="1"/>
  <c r="AB153" i="7" s="1"/>
  <c r="V48" i="7"/>
  <c r="X48" i="7" s="1"/>
  <c r="AB48" i="7" s="1"/>
  <c r="V155" i="7"/>
  <c r="X155" i="7" s="1"/>
  <c r="AB155" i="7" s="1"/>
  <c r="V111" i="7"/>
  <c r="X111" i="7" s="1"/>
  <c r="AB111" i="7" s="1"/>
  <c r="V203" i="7"/>
  <c r="X203" i="7" s="1"/>
  <c r="AB203" i="7" s="1"/>
  <c r="V136" i="7"/>
  <c r="X136" i="7" s="1"/>
  <c r="AB136" i="7" s="1"/>
  <c r="J173" i="1"/>
  <c r="D173" i="8"/>
  <c r="S173" i="1"/>
  <c r="J58" i="1"/>
  <c r="D58" i="8"/>
  <c r="S58" i="1"/>
  <c r="J242" i="1"/>
  <c r="S242" i="1"/>
  <c r="D242" i="8"/>
  <c r="J104" i="1"/>
  <c r="D104" i="8"/>
  <c r="S104" i="1"/>
  <c r="J234" i="1"/>
  <c r="S234" i="1"/>
  <c r="D234" i="8"/>
  <c r="J67" i="1"/>
  <c r="D67" i="8"/>
  <c r="S67" i="1"/>
  <c r="J72" i="1"/>
  <c r="D72" i="8"/>
  <c r="S72" i="1"/>
  <c r="J154" i="1"/>
  <c r="D154" i="8"/>
  <c r="S154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4" i="7"/>
  <c r="X164" i="7" s="1"/>
  <c r="AB164" i="7" s="1"/>
  <c r="V150" i="7"/>
  <c r="X150" i="7" s="1"/>
  <c r="AB150" i="7" s="1"/>
  <c r="V130" i="7"/>
  <c r="X130" i="7" s="1"/>
  <c r="AB130" i="7" s="1"/>
  <c r="V178" i="7"/>
  <c r="X178" i="7" s="1"/>
  <c r="AB178" i="7" s="1"/>
  <c r="V254" i="7"/>
  <c r="X254" i="7" s="1"/>
  <c r="AB254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4" i="7"/>
  <c r="X184" i="7" s="1"/>
  <c r="AB184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8" i="7"/>
  <c r="X168" i="7" s="1"/>
  <c r="AB168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8" i="7"/>
  <c r="X148" i="7" s="1"/>
  <c r="AB148" i="7" s="1"/>
  <c r="V221" i="7"/>
  <c r="X221" i="7" s="1"/>
  <c r="AB221" i="7" s="1"/>
  <c r="V117" i="7"/>
  <c r="X117" i="7" s="1"/>
  <c r="AB117" i="7" s="1"/>
  <c r="V87" i="7"/>
  <c r="X87" i="7" s="1"/>
  <c r="AB87" i="7" s="1"/>
  <c r="V189" i="7"/>
  <c r="X189" i="7" s="1"/>
  <c r="AB189" i="7" s="1"/>
  <c r="V181" i="7"/>
  <c r="X181" i="7" s="1"/>
  <c r="AB181" i="7" s="1"/>
  <c r="V71" i="7"/>
  <c r="X71" i="7" s="1"/>
  <c r="AB71" i="7" s="1"/>
  <c r="V175" i="7"/>
  <c r="X175" i="7" s="1"/>
  <c r="AB175" i="7" s="1"/>
  <c r="V195" i="7"/>
  <c r="X195" i="7" s="1"/>
  <c r="AB195" i="7" s="1"/>
  <c r="V222" i="7"/>
  <c r="X222" i="7" s="1"/>
  <c r="AB222" i="7" s="1"/>
  <c r="V165" i="7"/>
  <c r="X165" i="7" s="1"/>
  <c r="AB165" i="7" s="1"/>
  <c r="V219" i="7"/>
  <c r="X219" i="7" s="1"/>
  <c r="AB219" i="7" s="1"/>
  <c r="J244" i="1"/>
  <c r="D244" i="8"/>
  <c r="S244" i="1"/>
  <c r="H5" i="1"/>
  <c r="J161" i="1"/>
  <c r="D161" i="8"/>
  <c r="S161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6" i="1"/>
  <c r="D186" i="8"/>
  <c r="S186" i="1"/>
  <c r="J215" i="1"/>
  <c r="D215" i="8"/>
  <c r="S215" i="1"/>
  <c r="J182" i="1"/>
  <c r="S182" i="1"/>
  <c r="D182" i="8"/>
  <c r="J60" i="1"/>
  <c r="D60" i="8"/>
  <c r="S60" i="1"/>
  <c r="J250" i="1"/>
  <c r="S250" i="1"/>
  <c r="D250" i="8"/>
  <c r="J7" i="1"/>
  <c r="D7" i="8"/>
  <c r="S7" i="1"/>
  <c r="J144" i="1"/>
  <c r="D144" i="8"/>
  <c r="S144" i="1"/>
  <c r="J96" i="1"/>
  <c r="D96" i="8"/>
  <c r="S96" i="1"/>
  <c r="J170" i="1"/>
  <c r="S170" i="1"/>
  <c r="D170" i="8"/>
  <c r="J76" i="1"/>
  <c r="D76" i="8"/>
  <c r="S76" i="1"/>
  <c r="J167" i="1"/>
  <c r="D167" i="8"/>
  <c r="S167" i="1"/>
  <c r="J147" i="1"/>
  <c r="D147" i="8"/>
  <c r="S147" i="1"/>
  <c r="J246" i="1"/>
  <c r="S246" i="1"/>
  <c r="D246" i="8"/>
  <c r="J232" i="1"/>
  <c r="D232" i="8"/>
  <c r="S232" i="1"/>
  <c r="J141" i="1"/>
  <c r="S141" i="1"/>
  <c r="D141" i="8"/>
  <c r="J216" i="1"/>
  <c r="D216" i="8"/>
  <c r="S216" i="1"/>
  <c r="J180" i="1"/>
  <c r="S180" i="1"/>
  <c r="D180" i="8"/>
  <c r="J227" i="1"/>
  <c r="D227" i="8"/>
  <c r="S227" i="1"/>
  <c r="J138" i="1"/>
  <c r="D138" i="8"/>
  <c r="S138" i="1"/>
  <c r="J223" i="1"/>
  <c r="D223" i="8"/>
  <c r="S223" i="1"/>
  <c r="V252" i="7"/>
  <c r="X252" i="7" s="1"/>
  <c r="AB252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8" i="1"/>
  <c r="D248" i="8"/>
  <c r="S248" i="1"/>
  <c r="J240" i="1"/>
  <c r="D240" i="8"/>
  <c r="S240" i="1"/>
  <c r="V204" i="7"/>
  <c r="X204" i="7" s="1"/>
  <c r="AB204" i="7" s="1"/>
  <c r="J261" i="1"/>
  <c r="D261" i="8"/>
  <c r="S261" i="1"/>
  <c r="J75" i="1"/>
  <c r="S75" i="1"/>
  <c r="D75" i="8"/>
  <c r="J241" i="1"/>
  <c r="D241" i="8"/>
  <c r="S241" i="1"/>
  <c r="J193" i="1"/>
  <c r="D193" i="8"/>
  <c r="S193" i="1"/>
  <c r="J162" i="1"/>
  <c r="D162" i="8"/>
  <c r="S162" i="1"/>
  <c r="J179" i="1"/>
  <c r="D179" i="8"/>
  <c r="S179" i="1"/>
  <c r="J143" i="1"/>
  <c r="D143" i="8"/>
  <c r="S143" i="1"/>
  <c r="J126" i="1"/>
  <c r="D126" i="8"/>
  <c r="S126" i="1"/>
  <c r="J245" i="1"/>
  <c r="D245" i="8"/>
  <c r="S245" i="1"/>
  <c r="J197" i="1"/>
  <c r="D197" i="8"/>
  <c r="S197" i="1"/>
  <c r="J166" i="1"/>
  <c r="D166" i="8"/>
  <c r="S166" i="1"/>
  <c r="J74" i="1"/>
  <c r="S74" i="1"/>
  <c r="D74" i="8"/>
  <c r="J153" i="1"/>
  <c r="D153" i="8"/>
  <c r="S153" i="1"/>
  <c r="J34" i="1"/>
  <c r="S34" i="1"/>
  <c r="D34" i="8"/>
  <c r="J48" i="1"/>
  <c r="D48" i="8"/>
  <c r="S48" i="1"/>
  <c r="J191" i="1"/>
  <c r="D191" i="8"/>
  <c r="S191" i="1"/>
  <c r="J155" i="1"/>
  <c r="S155" i="1"/>
  <c r="D155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7" i="1"/>
  <c r="D237" i="8"/>
  <c r="S237" i="1"/>
  <c r="J136" i="1"/>
  <c r="D136" i="8"/>
  <c r="S136" i="1"/>
  <c r="T263" i="7"/>
  <c r="T265" i="7" s="1"/>
  <c r="V142" i="7"/>
  <c r="X142" i="7" s="1"/>
  <c r="Z142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5" i="7"/>
  <c r="X185" i="7" s="1"/>
  <c r="AB185" i="7" s="1"/>
  <c r="V207" i="7"/>
  <c r="X207" i="7" s="1"/>
  <c r="AB207" i="7" s="1"/>
  <c r="V149" i="7"/>
  <c r="X149" i="7" s="1"/>
  <c r="AB149" i="7" s="1"/>
  <c r="V92" i="7"/>
  <c r="X92" i="7" s="1"/>
  <c r="AB92" i="7" s="1"/>
  <c r="V145" i="7"/>
  <c r="X145" i="7" s="1"/>
  <c r="AB145" i="7" s="1"/>
  <c r="V209" i="7"/>
  <c r="X209" i="7" s="1"/>
  <c r="AB209" i="7" s="1"/>
  <c r="V77" i="7"/>
  <c r="X77" i="7" s="1"/>
  <c r="AB77" i="7" s="1"/>
  <c r="V169" i="7"/>
  <c r="X169" i="7" s="1"/>
  <c r="AB169" i="7" s="1"/>
  <c r="V255" i="7"/>
  <c r="X255" i="7" s="1"/>
  <c r="AB255" i="7" s="1"/>
  <c r="V133" i="7"/>
  <c r="X133" i="7" s="1"/>
  <c r="AB133" i="7" s="1"/>
  <c r="V251" i="7"/>
  <c r="X251" i="7" s="1"/>
  <c r="AB251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6" i="7"/>
  <c r="X156" i="7" s="1"/>
  <c r="AB156" i="7" s="1"/>
  <c r="V115" i="7"/>
  <c r="X115" i="7" s="1"/>
  <c r="AB115" i="7" s="1"/>
  <c r="V174" i="7"/>
  <c r="X174" i="7" s="1"/>
  <c r="AB174" i="7" s="1"/>
  <c r="J236" i="1"/>
  <c r="D236" i="8"/>
  <c r="S236" i="1"/>
  <c r="V139" i="7"/>
  <c r="X139" i="7" s="1"/>
  <c r="AB139" i="7" s="1"/>
  <c r="V257" i="7"/>
  <c r="X257" i="7" s="1"/>
  <c r="AB257" i="7" s="1"/>
  <c r="V265" i="7" l="1"/>
  <c r="Z216" i="7"/>
  <c r="Z6" i="7"/>
  <c r="Z79" i="7"/>
  <c r="Z183" i="7"/>
  <c r="Z50" i="7"/>
  <c r="Z185" i="7"/>
  <c r="Z57" i="7"/>
  <c r="Z228" i="7"/>
  <c r="Z91" i="7"/>
  <c r="Z13" i="7"/>
  <c r="Z207" i="7"/>
  <c r="Z211" i="7"/>
  <c r="Z89" i="7"/>
  <c r="Z244" i="7"/>
  <c r="Z140" i="7"/>
  <c r="Z239" i="7"/>
  <c r="Z188" i="7"/>
  <c r="Z197" i="7"/>
  <c r="Z221" i="7"/>
  <c r="Z128" i="7"/>
  <c r="Z65" i="7"/>
  <c r="Z199" i="7"/>
  <c r="Z112" i="7"/>
  <c r="Z227" i="7"/>
  <c r="Z195" i="7"/>
  <c r="Z143" i="7"/>
  <c r="Z98" i="7"/>
  <c r="Z243" i="7"/>
  <c r="Z85" i="7"/>
  <c r="Z49" i="7"/>
  <c r="Z118" i="7"/>
  <c r="Z176" i="7"/>
  <c r="Z224" i="7"/>
  <c r="Z73" i="7"/>
  <c r="Z252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7" i="7"/>
  <c r="Z174" i="7"/>
  <c r="Z110" i="7"/>
  <c r="Z251" i="7"/>
  <c r="Z204" i="7"/>
  <c r="Z222" i="7"/>
  <c r="Z105" i="7"/>
  <c r="Z41" i="7"/>
  <c r="Z178" i="7"/>
  <c r="Z203" i="7"/>
  <c r="Z241" i="7"/>
  <c r="Z144" i="7"/>
  <c r="Z187" i="7"/>
  <c r="Z46" i="7"/>
  <c r="Z78" i="7"/>
  <c r="Z259" i="7"/>
  <c r="Z83" i="7"/>
  <c r="Z69" i="7"/>
  <c r="Z256" i="7"/>
  <c r="Z172" i="7"/>
  <c r="Z160" i="7"/>
  <c r="Z26" i="7"/>
  <c r="Z31" i="7"/>
  <c r="Z220" i="7"/>
  <c r="Z237" i="7"/>
  <c r="Z75" i="7"/>
  <c r="Z16" i="7"/>
  <c r="Z139" i="7"/>
  <c r="Z114" i="7"/>
  <c r="Z255" i="7"/>
  <c r="Z45" i="7"/>
  <c r="Z9" i="7"/>
  <c r="Z47" i="7"/>
  <c r="Z150" i="7"/>
  <c r="Z111" i="7"/>
  <c r="Z153" i="7"/>
  <c r="Z76" i="7"/>
  <c r="Z7" i="7"/>
  <c r="Z12" i="7"/>
  <c r="Z146" i="7"/>
  <c r="Z213" i="7"/>
  <c r="Z100" i="7"/>
  <c r="Z18" i="7"/>
  <c r="Z23" i="7"/>
  <c r="Z113" i="7"/>
  <c r="Z152" i="7"/>
  <c r="Z97" i="7"/>
  <c r="Z132" i="7"/>
  <c r="Z35" i="7"/>
  <c r="Z109" i="7"/>
  <c r="Z126" i="7"/>
  <c r="Z66" i="7"/>
  <c r="Z223" i="7"/>
  <c r="Z169" i="7"/>
  <c r="Z181" i="7"/>
  <c r="Z117" i="7"/>
  <c r="Z148" i="7"/>
  <c r="Z235" i="7"/>
  <c r="Z29" i="7"/>
  <c r="Z48" i="7"/>
  <c r="Z166" i="7"/>
  <c r="Z186" i="7"/>
  <c r="Z11" i="7"/>
  <c r="Z196" i="7"/>
  <c r="Z208" i="7"/>
  <c r="Z58" i="7"/>
  <c r="Z64" i="7"/>
  <c r="Z193" i="7"/>
  <c r="Z107" i="7"/>
  <c r="Z138" i="7"/>
  <c r="Z96" i="7"/>
  <c r="Z161" i="7"/>
  <c r="F64" i="8"/>
  <c r="L64" i="1"/>
  <c r="P64" i="1"/>
  <c r="F155" i="8"/>
  <c r="L155" i="1"/>
  <c r="P155" i="1"/>
  <c r="L153" i="1"/>
  <c r="F153" i="8"/>
  <c r="P153" i="1"/>
  <c r="F245" i="8"/>
  <c r="L245" i="1"/>
  <c r="P245" i="1"/>
  <c r="L162" i="1"/>
  <c r="P162" i="1"/>
  <c r="F162" i="8"/>
  <c r="P261" i="1"/>
  <c r="L261" i="1"/>
  <c r="F261" i="8"/>
  <c r="F248" i="8"/>
  <c r="P248" i="1"/>
  <c r="L248" i="1"/>
  <c r="L37" i="1"/>
  <c r="F37" i="8"/>
  <c r="P37" i="1"/>
  <c r="L70" i="1"/>
  <c r="F70" i="8"/>
  <c r="P70" i="1"/>
  <c r="P223" i="1"/>
  <c r="F223" i="8"/>
  <c r="L223" i="1"/>
  <c r="F216" i="8"/>
  <c r="P216" i="1"/>
  <c r="L216" i="1"/>
  <c r="F147" i="8"/>
  <c r="L147" i="1"/>
  <c r="P147" i="1"/>
  <c r="F96" i="8"/>
  <c r="P96" i="1"/>
  <c r="L96" i="1"/>
  <c r="F60" i="8"/>
  <c r="L60" i="1"/>
  <c r="P60" i="1"/>
  <c r="P83" i="1"/>
  <c r="L83" i="1"/>
  <c r="F83" i="8"/>
  <c r="P11" i="1"/>
  <c r="F11" i="8"/>
  <c r="L11" i="1"/>
  <c r="F161" i="8"/>
  <c r="L161" i="1"/>
  <c r="P161" i="1"/>
  <c r="F72" i="8"/>
  <c r="P72" i="1"/>
  <c r="L72" i="1"/>
  <c r="L242" i="1"/>
  <c r="F242" i="8"/>
  <c r="P242" i="1"/>
  <c r="F252" i="8"/>
  <c r="P252" i="1"/>
  <c r="L252" i="1"/>
  <c r="F140" i="8"/>
  <c r="L140" i="1"/>
  <c r="P140" i="1"/>
  <c r="L225" i="1"/>
  <c r="F225" i="8"/>
  <c r="P225" i="1"/>
  <c r="P159" i="1"/>
  <c r="L159" i="1"/>
  <c r="F159" i="8"/>
  <c r="P156" i="1"/>
  <c r="F156" i="8"/>
  <c r="L156" i="1"/>
  <c r="L110" i="1"/>
  <c r="P110" i="1"/>
  <c r="F110" i="8"/>
  <c r="P133" i="1"/>
  <c r="L133" i="1"/>
  <c r="F133" i="8"/>
  <c r="P149" i="1"/>
  <c r="L149" i="1"/>
  <c r="F149" i="8"/>
  <c r="P6" i="1"/>
  <c r="L6" i="1"/>
  <c r="F6" i="8"/>
  <c r="F45" i="8"/>
  <c r="P45" i="1"/>
  <c r="L45" i="1"/>
  <c r="J142" i="1"/>
  <c r="H263" i="1"/>
  <c r="H265" i="1" s="1"/>
  <c r="D142" i="8"/>
  <c r="D263" i="8" s="1"/>
  <c r="S142" i="1"/>
  <c r="S263" i="1" s="1"/>
  <c r="P195" i="1"/>
  <c r="F195" i="8"/>
  <c r="L195" i="1"/>
  <c r="L189" i="1"/>
  <c r="F189" i="8"/>
  <c r="P189" i="1"/>
  <c r="P148" i="1"/>
  <c r="F148" i="8"/>
  <c r="L148" i="1"/>
  <c r="F105" i="8"/>
  <c r="P105" i="1"/>
  <c r="L105" i="1"/>
  <c r="F235" i="8"/>
  <c r="P235" i="1"/>
  <c r="L235" i="1"/>
  <c r="L9" i="1"/>
  <c r="P9" i="1"/>
  <c r="F9" i="8"/>
  <c r="F44" i="8"/>
  <c r="P44" i="1"/>
  <c r="L44" i="1"/>
  <c r="L10" i="1"/>
  <c r="F10" i="8"/>
  <c r="P10" i="1"/>
  <c r="F200" i="8"/>
  <c r="L200" i="1"/>
  <c r="P200" i="1"/>
  <c r="F243" i="8"/>
  <c r="P243" i="1"/>
  <c r="L243" i="1"/>
  <c r="F119" i="8"/>
  <c r="L119" i="1"/>
  <c r="P119" i="1"/>
  <c r="P190" i="1"/>
  <c r="F190" i="8"/>
  <c r="L190" i="1"/>
  <c r="L178" i="1"/>
  <c r="P178" i="1"/>
  <c r="F178" i="8"/>
  <c r="P15" i="1"/>
  <c r="F15" i="8"/>
  <c r="L15" i="1"/>
  <c r="L82" i="1"/>
  <c r="F82" i="8"/>
  <c r="P82" i="1"/>
  <c r="P137" i="1"/>
  <c r="L137" i="1"/>
  <c r="F137" i="8"/>
  <c r="L61" i="1"/>
  <c r="P61" i="1"/>
  <c r="F61" i="8"/>
  <c r="F192" i="8"/>
  <c r="L192" i="1"/>
  <c r="P192" i="1"/>
  <c r="F18" i="8"/>
  <c r="L18" i="1"/>
  <c r="P18" i="1"/>
  <c r="L50" i="1"/>
  <c r="F50" i="8"/>
  <c r="P50" i="1"/>
  <c r="L56" i="1"/>
  <c r="F56" i="8"/>
  <c r="P56" i="1"/>
  <c r="P199" i="1"/>
  <c r="F199" i="8"/>
  <c r="L199" i="1"/>
  <c r="F247" i="8"/>
  <c r="P247" i="1"/>
  <c r="L247" i="1"/>
  <c r="F151" i="8"/>
  <c r="P151" i="1"/>
  <c r="L151" i="1"/>
  <c r="F89" i="8"/>
  <c r="P89" i="1"/>
  <c r="L89" i="1"/>
  <c r="F196" i="8"/>
  <c r="P196" i="1"/>
  <c r="L196" i="1"/>
  <c r="L253" i="1"/>
  <c r="F253" i="8"/>
  <c r="P253" i="1"/>
  <c r="F101" i="8"/>
  <c r="L101" i="1"/>
  <c r="P101" i="1"/>
  <c r="F131" i="8"/>
  <c r="P131" i="1"/>
  <c r="L131" i="1"/>
  <c r="P24" i="1"/>
  <c r="F24" i="8"/>
  <c r="L24" i="1"/>
  <c r="F132" i="8"/>
  <c r="L132" i="1"/>
  <c r="P132" i="1"/>
  <c r="F208" i="8"/>
  <c r="P208" i="1"/>
  <c r="L208" i="1"/>
  <c r="F26" i="8"/>
  <c r="L26" i="1"/>
  <c r="P26" i="1"/>
  <c r="P226" i="1"/>
  <c r="F226" i="8"/>
  <c r="L226" i="1"/>
  <c r="P130" i="1"/>
  <c r="L130" i="1"/>
  <c r="F130" i="8"/>
  <c r="F36" i="8"/>
  <c r="P36" i="1"/>
  <c r="L36" i="1"/>
  <c r="Z164" i="7"/>
  <c r="Z82" i="7"/>
  <c r="Z137" i="7"/>
  <c r="Z61" i="7"/>
  <c r="Z157" i="7"/>
  <c r="Z192" i="7"/>
  <c r="Z171" i="7"/>
  <c r="Z68" i="7"/>
  <c r="Z63" i="7"/>
  <c r="Z56" i="7"/>
  <c r="Z230" i="7"/>
  <c r="Z163" i="7"/>
  <c r="Z151" i="7"/>
  <c r="Z249" i="7"/>
  <c r="Z177" i="7"/>
  <c r="Z253" i="7"/>
  <c r="Z206" i="7"/>
  <c r="Z217" i="7"/>
  <c r="Z40" i="7"/>
  <c r="Z25" i="7"/>
  <c r="Z262" i="7"/>
  <c r="Z99" i="7"/>
  <c r="Z226" i="7"/>
  <c r="Z190" i="7"/>
  <c r="Z134" i="7"/>
  <c r="Z159" i="7"/>
  <c r="Z33" i="7"/>
  <c r="Z154" i="7"/>
  <c r="Z234" i="7"/>
  <c r="Z119" i="7"/>
  <c r="Z123" i="7"/>
  <c r="Z55" i="7"/>
  <c r="Z212" i="7"/>
  <c r="Z94" i="7"/>
  <c r="Z191" i="7"/>
  <c r="Z74" i="7"/>
  <c r="Z240" i="7"/>
  <c r="Z14" i="7"/>
  <c r="Z141" i="7"/>
  <c r="Z167" i="7"/>
  <c r="Z121" i="7"/>
  <c r="Z43" i="7"/>
  <c r="V263" i="7"/>
  <c r="P136" i="1"/>
  <c r="F136" i="8"/>
  <c r="L136" i="1"/>
  <c r="L94" i="1"/>
  <c r="F94" i="8"/>
  <c r="P94" i="1"/>
  <c r="P191" i="1"/>
  <c r="F191" i="8"/>
  <c r="L191" i="1"/>
  <c r="L74" i="1"/>
  <c r="P74" i="1"/>
  <c r="F74" i="8"/>
  <c r="F126" i="8"/>
  <c r="P126" i="1"/>
  <c r="L126" i="1"/>
  <c r="L193" i="1"/>
  <c r="F193" i="8"/>
  <c r="P193" i="1"/>
  <c r="F16" i="8"/>
  <c r="P16" i="1"/>
  <c r="L16" i="1"/>
  <c r="L14" i="1"/>
  <c r="P14" i="1"/>
  <c r="F14" i="8"/>
  <c r="F107" i="8"/>
  <c r="P107" i="1"/>
  <c r="L107" i="1"/>
  <c r="L138" i="1"/>
  <c r="F138" i="8"/>
  <c r="P138" i="1"/>
  <c r="P141" i="1"/>
  <c r="L141" i="1"/>
  <c r="F141" i="8"/>
  <c r="P167" i="1"/>
  <c r="F167" i="8"/>
  <c r="L167" i="1"/>
  <c r="P144" i="1"/>
  <c r="F144" i="8"/>
  <c r="L144" i="1"/>
  <c r="P182" i="1"/>
  <c r="L182" i="1"/>
  <c r="F182" i="8"/>
  <c r="P121" i="1"/>
  <c r="F121" i="8"/>
  <c r="L121" i="1"/>
  <c r="F43" i="8"/>
  <c r="P43" i="1"/>
  <c r="L43" i="1"/>
  <c r="P67" i="1"/>
  <c r="F67" i="8"/>
  <c r="L67" i="1"/>
  <c r="P58" i="1"/>
  <c r="L58" i="1"/>
  <c r="F58" i="8"/>
  <c r="AB5" i="7"/>
  <c r="L201" i="1"/>
  <c r="F201" i="8"/>
  <c r="P201" i="1"/>
  <c r="F188" i="8"/>
  <c r="P188" i="1"/>
  <c r="L188" i="1"/>
  <c r="F33" i="8"/>
  <c r="P33" i="1"/>
  <c r="L33" i="1"/>
  <c r="P210" i="1"/>
  <c r="L210" i="1"/>
  <c r="F210" i="8"/>
  <c r="F255" i="8"/>
  <c r="P255" i="1"/>
  <c r="L255" i="1"/>
  <c r="L209" i="1"/>
  <c r="F209" i="8"/>
  <c r="P209" i="1"/>
  <c r="P207" i="1"/>
  <c r="F207" i="8"/>
  <c r="L207" i="1"/>
  <c r="L57" i="1"/>
  <c r="F57" i="8"/>
  <c r="P57" i="1"/>
  <c r="P20" i="1"/>
  <c r="L20" i="1"/>
  <c r="F20" i="8"/>
  <c r="P219" i="1"/>
  <c r="F219" i="8"/>
  <c r="L219" i="1"/>
  <c r="P175" i="1"/>
  <c r="F175" i="8"/>
  <c r="L175" i="1"/>
  <c r="P87" i="1"/>
  <c r="L87" i="1"/>
  <c r="F87" i="8"/>
  <c r="P129" i="1"/>
  <c r="F129" i="8"/>
  <c r="L129" i="1"/>
  <c r="F168" i="8"/>
  <c r="L168" i="1"/>
  <c r="P168" i="1"/>
  <c r="P120" i="1"/>
  <c r="F120" i="8"/>
  <c r="L120" i="1"/>
  <c r="F184" i="8"/>
  <c r="L184" i="1"/>
  <c r="P184" i="1"/>
  <c r="L51" i="1"/>
  <c r="F51" i="8"/>
  <c r="P51" i="1"/>
  <c r="L106" i="1"/>
  <c r="F106" i="8"/>
  <c r="P106" i="1"/>
  <c r="L205" i="1"/>
  <c r="F205" i="8"/>
  <c r="P205" i="1"/>
  <c r="L158" i="1"/>
  <c r="F158" i="8"/>
  <c r="P158" i="1"/>
  <c r="P128" i="1"/>
  <c r="L128" i="1"/>
  <c r="F128" i="8"/>
  <c r="P109" i="1"/>
  <c r="L109" i="1"/>
  <c r="F109" i="8"/>
  <c r="P108" i="1"/>
  <c r="F108" i="8"/>
  <c r="L108" i="1"/>
  <c r="F100" i="8"/>
  <c r="P100" i="1"/>
  <c r="L100" i="1"/>
  <c r="L118" i="1"/>
  <c r="F118" i="8"/>
  <c r="P118" i="1"/>
  <c r="L30" i="1"/>
  <c r="F30" i="8"/>
  <c r="P30" i="1"/>
  <c r="P183" i="1"/>
  <c r="F183" i="8"/>
  <c r="L183" i="1"/>
  <c r="L122" i="1"/>
  <c r="P122" i="1"/>
  <c r="F122" i="8"/>
  <c r="L27" i="1"/>
  <c r="F27" i="8"/>
  <c r="P27" i="1"/>
  <c r="P202" i="1"/>
  <c r="F202" i="8"/>
  <c r="L202" i="1"/>
  <c r="L46" i="1"/>
  <c r="F46" i="8"/>
  <c r="P46" i="1"/>
  <c r="F127" i="8"/>
  <c r="L127" i="1"/>
  <c r="P127" i="1"/>
  <c r="L78" i="1"/>
  <c r="P78" i="1"/>
  <c r="F78" i="8"/>
  <c r="F152" i="8"/>
  <c r="P152" i="1"/>
  <c r="L152" i="1"/>
  <c r="L217" i="1"/>
  <c r="F217" i="8"/>
  <c r="P217" i="1"/>
  <c r="F25" i="8"/>
  <c r="P25" i="1"/>
  <c r="L25" i="1"/>
  <c r="F73" i="8"/>
  <c r="L73" i="1"/>
  <c r="P73" i="1"/>
  <c r="L194" i="1"/>
  <c r="P194" i="1"/>
  <c r="F194" i="8"/>
  <c r="L258" i="1"/>
  <c r="F258" i="8"/>
  <c r="P258" i="1"/>
  <c r="P98" i="1"/>
  <c r="L98" i="1"/>
  <c r="F98" i="8"/>
  <c r="Z136" i="7"/>
  <c r="Z232" i="7"/>
  <c r="Z246" i="7"/>
  <c r="Z170" i="7"/>
  <c r="Z250" i="7"/>
  <c r="Z32" i="7"/>
  <c r="F236" i="8"/>
  <c r="P236" i="1"/>
  <c r="L236" i="1"/>
  <c r="AB142" i="7"/>
  <c r="X263" i="7"/>
  <c r="AB263" i="7" s="1"/>
  <c r="F237" i="8"/>
  <c r="P237" i="1"/>
  <c r="L237" i="1"/>
  <c r="F111" i="8"/>
  <c r="P111" i="1"/>
  <c r="L111" i="1"/>
  <c r="F48" i="8"/>
  <c r="P48" i="1"/>
  <c r="L48" i="1"/>
  <c r="L166" i="1"/>
  <c r="P166" i="1"/>
  <c r="F166" i="8"/>
  <c r="F143" i="8"/>
  <c r="P143" i="1"/>
  <c r="L143" i="1"/>
  <c r="L241" i="1"/>
  <c r="F241" i="8"/>
  <c r="P241" i="1"/>
  <c r="L42" i="1"/>
  <c r="F42" i="8"/>
  <c r="P42" i="1"/>
  <c r="P79" i="1"/>
  <c r="L79" i="1"/>
  <c r="F79" i="8"/>
  <c r="P227" i="1"/>
  <c r="F227" i="8"/>
  <c r="L227" i="1"/>
  <c r="F232" i="8"/>
  <c r="P232" i="1"/>
  <c r="L232" i="1"/>
  <c r="F76" i="8"/>
  <c r="P76" i="1"/>
  <c r="L76" i="1"/>
  <c r="F7" i="8"/>
  <c r="P7" i="1"/>
  <c r="L7" i="1"/>
  <c r="P215" i="1"/>
  <c r="F215" i="8"/>
  <c r="L215" i="1"/>
  <c r="F12" i="8"/>
  <c r="P12" i="1"/>
  <c r="L12" i="1"/>
  <c r="L39" i="1"/>
  <c r="F39" i="8"/>
  <c r="P39" i="1"/>
  <c r="F224" i="8"/>
  <c r="L224" i="1"/>
  <c r="P224" i="1"/>
  <c r="L234" i="1"/>
  <c r="F234" i="8"/>
  <c r="P234" i="1"/>
  <c r="L173" i="1"/>
  <c r="P173" i="1"/>
  <c r="F173" i="8"/>
  <c r="L238" i="1"/>
  <c r="F238" i="8"/>
  <c r="P238" i="1"/>
  <c r="F176" i="8"/>
  <c r="L176" i="1"/>
  <c r="P176" i="1"/>
  <c r="F257" i="8"/>
  <c r="L257" i="1"/>
  <c r="P257" i="1"/>
  <c r="P174" i="1"/>
  <c r="F174" i="8"/>
  <c r="L174" i="1"/>
  <c r="P114" i="1"/>
  <c r="L114" i="1"/>
  <c r="F114" i="8"/>
  <c r="L169" i="1"/>
  <c r="F169" i="8"/>
  <c r="P169" i="1"/>
  <c r="P145" i="1"/>
  <c r="F145" i="8"/>
  <c r="L145" i="1"/>
  <c r="L185" i="1"/>
  <c r="P185" i="1"/>
  <c r="F185" i="8"/>
  <c r="L19" i="1"/>
  <c r="P19" i="1"/>
  <c r="F19" i="8"/>
  <c r="F260" i="8"/>
  <c r="P260" i="1"/>
  <c r="L260" i="1"/>
  <c r="F220" i="8"/>
  <c r="L220" i="1"/>
  <c r="P220" i="1"/>
  <c r="L165" i="1"/>
  <c r="F165" i="8"/>
  <c r="P165" i="1"/>
  <c r="P71" i="1"/>
  <c r="F71" i="8"/>
  <c r="L71" i="1"/>
  <c r="P117" i="1"/>
  <c r="L117" i="1"/>
  <c r="F117" i="8"/>
  <c r="F85" i="8"/>
  <c r="P85" i="1"/>
  <c r="L85" i="1"/>
  <c r="P103" i="1"/>
  <c r="L103" i="1"/>
  <c r="F103" i="8"/>
  <c r="P214" i="1"/>
  <c r="F214" i="8"/>
  <c r="L214" i="1"/>
  <c r="F84" i="8"/>
  <c r="P84" i="1"/>
  <c r="L84" i="1"/>
  <c r="P47" i="1"/>
  <c r="L47" i="1"/>
  <c r="F47" i="8"/>
  <c r="F69" i="8"/>
  <c r="L69" i="1"/>
  <c r="P69" i="1"/>
  <c r="L86" i="1"/>
  <c r="P86" i="1"/>
  <c r="F86" i="8"/>
  <c r="F55" i="8"/>
  <c r="P55" i="1"/>
  <c r="L55" i="1"/>
  <c r="L262" i="1"/>
  <c r="F262" i="8"/>
  <c r="P262" i="1"/>
  <c r="F134" i="8"/>
  <c r="L134" i="1"/>
  <c r="P134" i="1"/>
  <c r="P164" i="1"/>
  <c r="F164" i="8"/>
  <c r="L164" i="1"/>
  <c r="L213" i="1"/>
  <c r="P213" i="1"/>
  <c r="F213" i="8"/>
  <c r="F49" i="8"/>
  <c r="P49" i="1"/>
  <c r="L49" i="1"/>
  <c r="F157" i="8"/>
  <c r="P157" i="1"/>
  <c r="L157" i="1"/>
  <c r="P171" i="1"/>
  <c r="F171" i="8"/>
  <c r="L171" i="1"/>
  <c r="F68" i="8"/>
  <c r="P68" i="1"/>
  <c r="L68" i="1"/>
  <c r="F63" i="8"/>
  <c r="P63" i="1"/>
  <c r="L63" i="1"/>
  <c r="F93" i="8"/>
  <c r="P93" i="1"/>
  <c r="L93" i="1"/>
  <c r="L23" i="1"/>
  <c r="F23" i="8"/>
  <c r="P23" i="1"/>
  <c r="P230" i="1"/>
  <c r="L230" i="1"/>
  <c r="F230" i="8"/>
  <c r="P163" i="1"/>
  <c r="F163" i="8"/>
  <c r="L163" i="1"/>
  <c r="P249" i="1"/>
  <c r="L249" i="1"/>
  <c r="F249" i="8"/>
  <c r="L177" i="1"/>
  <c r="F177" i="8"/>
  <c r="P177" i="1"/>
  <c r="P116" i="1"/>
  <c r="L116" i="1"/>
  <c r="F116" i="8"/>
  <c r="L97" i="1"/>
  <c r="F97" i="8"/>
  <c r="P97" i="1"/>
  <c r="F52" i="8"/>
  <c r="P52" i="1"/>
  <c r="L52" i="1"/>
  <c r="L229" i="1"/>
  <c r="P229" i="1"/>
  <c r="F229" i="8"/>
  <c r="F123" i="8"/>
  <c r="L123" i="1"/>
  <c r="P123" i="1"/>
  <c r="P198" i="1"/>
  <c r="L198" i="1"/>
  <c r="F198" i="8"/>
  <c r="F88" i="8"/>
  <c r="L88" i="1"/>
  <c r="P88" i="1"/>
  <c r="P231" i="1"/>
  <c r="F231" i="8"/>
  <c r="L231" i="1"/>
  <c r="Z156" i="7"/>
  <c r="Z115" i="7"/>
  <c r="Z133" i="7"/>
  <c r="Z145" i="7"/>
  <c r="Z149" i="7"/>
  <c r="Z19" i="7"/>
  <c r="Z219" i="7"/>
  <c r="Z175" i="7"/>
  <c r="Z129" i="7"/>
  <c r="Z102" i="7"/>
  <c r="Z168" i="7"/>
  <c r="Z120" i="7"/>
  <c r="Z124" i="7"/>
  <c r="Z184" i="7"/>
  <c r="Z51" i="7"/>
  <c r="Z231" i="7"/>
  <c r="Z15" i="7"/>
  <c r="Z155" i="7"/>
  <c r="Z245" i="7"/>
  <c r="Z162" i="7"/>
  <c r="Z261" i="7"/>
  <c r="Z42" i="7"/>
  <c r="Z147" i="7"/>
  <c r="Z182" i="7"/>
  <c r="Z236" i="7"/>
  <c r="Z108" i="7"/>
  <c r="Z125" i="7"/>
  <c r="Z8" i="7"/>
  <c r="Z30" i="7"/>
  <c r="Z90" i="7"/>
  <c r="Z122" i="7"/>
  <c r="Z21" i="7"/>
  <c r="Z135" i="7"/>
  <c r="Z202" i="7"/>
  <c r="Z127" i="7"/>
  <c r="Z218" i="7"/>
  <c r="Z101" i="7"/>
  <c r="Z131" i="7"/>
  <c r="Z24" i="7"/>
  <c r="Z52" i="7"/>
  <c r="Z198" i="7"/>
  <c r="Z233" i="7"/>
  <c r="Z238" i="7"/>
  <c r="Z258" i="7"/>
  <c r="Z88" i="7"/>
  <c r="Z28" i="7"/>
  <c r="Z36" i="7"/>
  <c r="Z180" i="7"/>
  <c r="Z53" i="7"/>
  <c r="Z106" i="7"/>
  <c r="Z80" i="7"/>
  <c r="Z229" i="7"/>
  <c r="Z205" i="7"/>
  <c r="Z72" i="7"/>
  <c r="Z67" i="7"/>
  <c r="Z194" i="7"/>
  <c r="Z104" i="7"/>
  <c r="Z158" i="7"/>
  <c r="Z242" i="7"/>
  <c r="Z173" i="7"/>
  <c r="Z260" i="7"/>
  <c r="Z62" i="7"/>
  <c r="Z34" i="7"/>
  <c r="Z179" i="7"/>
  <c r="Z248" i="7"/>
  <c r="Z54" i="7"/>
  <c r="Z215" i="7"/>
  <c r="F228" i="8"/>
  <c r="P228" i="1"/>
  <c r="L228" i="1"/>
  <c r="P203" i="1"/>
  <c r="F203" i="8"/>
  <c r="L203" i="1"/>
  <c r="P62" i="1"/>
  <c r="L62" i="1"/>
  <c r="F62" i="8"/>
  <c r="L34" i="1"/>
  <c r="F34" i="8"/>
  <c r="P34" i="1"/>
  <c r="L197" i="1"/>
  <c r="P197" i="1"/>
  <c r="F197" i="8"/>
  <c r="P179" i="1"/>
  <c r="F179" i="8"/>
  <c r="L179" i="1"/>
  <c r="P75" i="1"/>
  <c r="F75" i="8"/>
  <c r="L75" i="1"/>
  <c r="F240" i="8"/>
  <c r="P240" i="1"/>
  <c r="L240" i="1"/>
  <c r="P54" i="1"/>
  <c r="F54" i="8"/>
  <c r="L54" i="1"/>
  <c r="P66" i="1"/>
  <c r="F66" i="8"/>
  <c r="L66" i="1"/>
  <c r="F180" i="8"/>
  <c r="P180" i="1"/>
  <c r="L180" i="1"/>
  <c r="L246" i="1"/>
  <c r="F246" i="8"/>
  <c r="P246" i="1"/>
  <c r="P170" i="1"/>
  <c r="L170" i="1"/>
  <c r="F170" i="8"/>
  <c r="L250" i="1"/>
  <c r="F250" i="8"/>
  <c r="P250" i="1"/>
  <c r="L186" i="1"/>
  <c r="P186" i="1"/>
  <c r="F186" i="8"/>
  <c r="F32" i="8"/>
  <c r="P32" i="1"/>
  <c r="L32" i="1"/>
  <c r="L53" i="1"/>
  <c r="F53" i="8"/>
  <c r="P53" i="1"/>
  <c r="J5" i="1"/>
  <c r="D5" i="8"/>
  <c r="S5" i="1"/>
  <c r="F244" i="8"/>
  <c r="P244" i="1"/>
  <c r="L244" i="1"/>
  <c r="L154" i="1"/>
  <c r="F154" i="8"/>
  <c r="P154" i="1"/>
  <c r="F104" i="8"/>
  <c r="L104" i="1"/>
  <c r="P104" i="1"/>
  <c r="F204" i="8"/>
  <c r="L204" i="1"/>
  <c r="P204" i="1"/>
  <c r="L239" i="1"/>
  <c r="F239" i="8"/>
  <c r="P239" i="1"/>
  <c r="L150" i="1"/>
  <c r="F150" i="8"/>
  <c r="P150" i="1"/>
  <c r="F139" i="8"/>
  <c r="L139" i="1"/>
  <c r="P139" i="1"/>
  <c r="F115" i="8"/>
  <c r="L115" i="1"/>
  <c r="P115" i="1"/>
  <c r="P95" i="1"/>
  <c r="L95" i="1"/>
  <c r="F95" i="8"/>
  <c r="L251" i="1"/>
  <c r="F251" i="8"/>
  <c r="P251" i="1"/>
  <c r="F77" i="8"/>
  <c r="L77" i="1"/>
  <c r="P77" i="1"/>
  <c r="F92" i="8"/>
  <c r="P92" i="1"/>
  <c r="L92" i="1"/>
  <c r="P211" i="1"/>
  <c r="F211" i="8"/>
  <c r="L211" i="1"/>
  <c r="F17" i="8"/>
  <c r="P17" i="1"/>
  <c r="L17" i="1"/>
  <c r="F212" i="8"/>
  <c r="L212" i="1"/>
  <c r="P212" i="1"/>
  <c r="L222" i="1"/>
  <c r="P222" i="1"/>
  <c r="F222" i="8"/>
  <c r="L181" i="1"/>
  <c r="F181" i="8"/>
  <c r="P181" i="1"/>
  <c r="L221" i="1"/>
  <c r="P221" i="1"/>
  <c r="F221" i="8"/>
  <c r="F102" i="8"/>
  <c r="L102" i="1"/>
  <c r="P102" i="1"/>
  <c r="P91" i="1"/>
  <c r="L91" i="1"/>
  <c r="F91" i="8"/>
  <c r="P124" i="1"/>
  <c r="L124" i="1"/>
  <c r="F124" i="8"/>
  <c r="F41" i="8"/>
  <c r="P41" i="1"/>
  <c r="L41" i="1"/>
  <c r="F29" i="8"/>
  <c r="P29" i="1"/>
  <c r="L29" i="1"/>
  <c r="F81" i="8"/>
  <c r="P81" i="1"/>
  <c r="L81" i="1"/>
  <c r="F80" i="8"/>
  <c r="P80" i="1"/>
  <c r="L80" i="1"/>
  <c r="F172" i="8"/>
  <c r="P172" i="1"/>
  <c r="L172" i="1"/>
  <c r="L31" i="1"/>
  <c r="F31" i="8"/>
  <c r="P31" i="1"/>
  <c r="L233" i="1"/>
  <c r="F233" i="8"/>
  <c r="P233" i="1"/>
  <c r="L254" i="1"/>
  <c r="F254" i="8"/>
  <c r="P254" i="1"/>
  <c r="P28" i="1"/>
  <c r="L28" i="1"/>
  <c r="F28" i="8"/>
  <c r="F146" i="8"/>
  <c r="L146" i="1"/>
  <c r="P146" i="1"/>
  <c r="P125" i="1"/>
  <c r="F125" i="8"/>
  <c r="L125" i="1"/>
  <c r="F8" i="8"/>
  <c r="P8" i="1"/>
  <c r="L8" i="1"/>
  <c r="L13" i="1"/>
  <c r="P13" i="1"/>
  <c r="F13" i="8"/>
  <c r="P90" i="1"/>
  <c r="L90" i="1"/>
  <c r="F90" i="8"/>
  <c r="F65" i="8"/>
  <c r="P65" i="1"/>
  <c r="L65" i="1"/>
  <c r="P187" i="1"/>
  <c r="F187" i="8"/>
  <c r="L187" i="1"/>
  <c r="F21" i="8"/>
  <c r="P21" i="1"/>
  <c r="L21" i="1"/>
  <c r="L38" i="1"/>
  <c r="F38" i="8"/>
  <c r="P38" i="1"/>
  <c r="F135" i="8"/>
  <c r="P135" i="1"/>
  <c r="L135" i="1"/>
  <c r="P112" i="1"/>
  <c r="L112" i="1"/>
  <c r="F112" i="8"/>
  <c r="P113" i="1"/>
  <c r="F113" i="8"/>
  <c r="L113" i="1"/>
  <c r="P218" i="1"/>
  <c r="L218" i="1"/>
  <c r="F218" i="8"/>
  <c r="L259" i="1"/>
  <c r="F259" i="8"/>
  <c r="P259" i="1"/>
  <c r="L206" i="1"/>
  <c r="P206" i="1"/>
  <c r="F206" i="8"/>
  <c r="F40" i="8"/>
  <c r="P40" i="1"/>
  <c r="L40" i="1"/>
  <c r="F22" i="8"/>
  <c r="L22" i="1"/>
  <c r="P22" i="1"/>
  <c r="F256" i="8"/>
  <c r="P256" i="1"/>
  <c r="L256" i="1"/>
  <c r="P160" i="1"/>
  <c r="F160" i="8"/>
  <c r="L160" i="1"/>
  <c r="P99" i="1"/>
  <c r="F99" i="8"/>
  <c r="L99" i="1"/>
  <c r="P35" i="1"/>
  <c r="F35" i="8"/>
  <c r="L35" i="1"/>
  <c r="F59" i="8"/>
  <c r="P59" i="1"/>
  <c r="L59" i="1"/>
  <c r="Z257" i="7"/>
  <c r="Z95" i="7"/>
  <c r="Z210" i="7"/>
  <c r="Z209" i="7"/>
  <c r="Z92" i="7"/>
  <c r="Z17" i="7"/>
  <c r="Z20" i="7"/>
  <c r="Z165" i="7"/>
  <c r="Z71" i="7"/>
  <c r="Z189" i="7"/>
  <c r="Z103" i="7"/>
  <c r="Z214" i="7"/>
  <c r="Z84" i="7"/>
  <c r="Z44" i="7"/>
  <c r="Z10" i="7"/>
  <c r="Z254" i="7"/>
  <c r="Z130" i="7"/>
  <c r="Z59" i="7"/>
  <c r="Z37" i="7"/>
  <c r="S265" i="1" l="1"/>
  <c r="J113" i="8"/>
  <c r="J90" i="8"/>
  <c r="J80" i="8"/>
  <c r="J251" i="8"/>
  <c r="J154" i="8"/>
  <c r="J75" i="8"/>
  <c r="J49" i="8"/>
  <c r="J86" i="8"/>
  <c r="J85" i="8"/>
  <c r="J165" i="8"/>
  <c r="J19" i="8"/>
  <c r="J174" i="8"/>
  <c r="J257" i="8"/>
  <c r="J241" i="8"/>
  <c r="J237" i="8"/>
  <c r="J258" i="8"/>
  <c r="J118" i="8"/>
  <c r="J109" i="8"/>
  <c r="J51" i="8"/>
  <c r="J201" i="8"/>
  <c r="J58" i="8"/>
  <c r="J43" i="8"/>
  <c r="J144" i="8"/>
  <c r="J132" i="8"/>
  <c r="J247" i="8"/>
  <c r="J50" i="8"/>
  <c r="J18" i="8"/>
  <c r="J61" i="8"/>
  <c r="J178" i="8"/>
  <c r="J190" i="8"/>
  <c r="J119" i="8"/>
  <c r="J10" i="8"/>
  <c r="J44" i="8"/>
  <c r="J159" i="8"/>
  <c r="J225" i="8"/>
  <c r="J140" i="8"/>
  <c r="J161" i="8"/>
  <c r="J83" i="8"/>
  <c r="J96" i="8"/>
  <c r="J223" i="8"/>
  <c r="J64" i="8"/>
  <c r="J59" i="8"/>
  <c r="J160" i="8"/>
  <c r="J256" i="8"/>
  <c r="J135" i="8"/>
  <c r="J187" i="8"/>
  <c r="J65" i="8"/>
  <c r="J13" i="8"/>
  <c r="J28" i="8"/>
  <c r="J254" i="8"/>
  <c r="J81" i="8"/>
  <c r="J221" i="8"/>
  <c r="J181" i="8"/>
  <c r="J211" i="8"/>
  <c r="J92" i="8"/>
  <c r="J115" i="8"/>
  <c r="J239" i="8"/>
  <c r="J204" i="8"/>
  <c r="J186" i="8"/>
  <c r="J250" i="8"/>
  <c r="J66" i="8"/>
  <c r="J179" i="8"/>
  <c r="J62" i="8"/>
  <c r="J203" i="8"/>
  <c r="J228" i="8"/>
  <c r="J123" i="8"/>
  <c r="J97" i="8"/>
  <c r="J249" i="8"/>
  <c r="J163" i="8"/>
  <c r="J68" i="8"/>
  <c r="J262" i="8"/>
  <c r="J55" i="8"/>
  <c r="J84" i="8"/>
  <c r="J103" i="8"/>
  <c r="J260" i="8"/>
  <c r="J185" i="8"/>
  <c r="J145" i="8"/>
  <c r="J176" i="8"/>
  <c r="J173" i="8"/>
  <c r="J234" i="8"/>
  <c r="J224" i="8"/>
  <c r="J215" i="8"/>
  <c r="J7" i="8"/>
  <c r="J227" i="8"/>
  <c r="J217" i="8"/>
  <c r="J152" i="8"/>
  <c r="J46" i="8"/>
  <c r="J128" i="8"/>
  <c r="J158" i="8"/>
  <c r="J20" i="8"/>
  <c r="J57" i="8"/>
  <c r="J33" i="8"/>
  <c r="J167" i="8"/>
  <c r="J16" i="8"/>
  <c r="J253" i="8"/>
  <c r="J196" i="8"/>
  <c r="J192" i="8"/>
  <c r="J137" i="8"/>
  <c r="J82" i="8"/>
  <c r="J243" i="8"/>
  <c r="J148" i="8"/>
  <c r="J133" i="8"/>
  <c r="J252" i="8"/>
  <c r="J147" i="8"/>
  <c r="J70" i="8"/>
  <c r="J261" i="8"/>
  <c r="J245" i="8"/>
  <c r="J99" i="8"/>
  <c r="J218" i="8"/>
  <c r="J150" i="8"/>
  <c r="J244" i="8"/>
  <c r="J229" i="8"/>
  <c r="J220" i="8"/>
  <c r="J114" i="8"/>
  <c r="J143" i="8"/>
  <c r="J98" i="8"/>
  <c r="J78" i="8"/>
  <c r="J27" i="8"/>
  <c r="J100" i="8"/>
  <c r="J184" i="8"/>
  <c r="J129" i="8"/>
  <c r="J67" i="8"/>
  <c r="J182" i="8"/>
  <c r="J136" i="8"/>
  <c r="J22" i="8"/>
  <c r="J206" i="8"/>
  <c r="J259" i="8"/>
  <c r="J112" i="8"/>
  <c r="J125" i="8"/>
  <c r="J146" i="8"/>
  <c r="J233" i="8"/>
  <c r="J29" i="8"/>
  <c r="J124" i="8"/>
  <c r="J102" i="8"/>
  <c r="J212" i="8"/>
  <c r="J77" i="8"/>
  <c r="J95" i="8"/>
  <c r="J139" i="8"/>
  <c r="J104" i="8"/>
  <c r="J53" i="8"/>
  <c r="J32" i="8"/>
  <c r="J54" i="8"/>
  <c r="J240" i="8"/>
  <c r="J198" i="8"/>
  <c r="J47" i="8"/>
  <c r="J169" i="8"/>
  <c r="J76" i="8"/>
  <c r="J48" i="8"/>
  <c r="J73" i="8"/>
  <c r="J202" i="8"/>
  <c r="J122" i="8"/>
  <c r="J183" i="8"/>
  <c r="J108" i="8"/>
  <c r="J205" i="8"/>
  <c r="J120" i="8"/>
  <c r="J168" i="8"/>
  <c r="J87" i="8"/>
  <c r="J175" i="8"/>
  <c r="J207" i="8"/>
  <c r="J210" i="8"/>
  <c r="J188" i="8"/>
  <c r="J121" i="8"/>
  <c r="J14" i="8"/>
  <c r="J74" i="8"/>
  <c r="J191" i="8"/>
  <c r="J130" i="8"/>
  <c r="J226" i="8"/>
  <c r="J26" i="8"/>
  <c r="J24" i="8"/>
  <c r="J131" i="8"/>
  <c r="J89" i="8"/>
  <c r="J199" i="8"/>
  <c r="J15" i="8"/>
  <c r="J200" i="8"/>
  <c r="J235" i="8"/>
  <c r="J189" i="8"/>
  <c r="J263" i="1"/>
  <c r="L263" i="1" s="1"/>
  <c r="L142" i="1"/>
  <c r="P142" i="1"/>
  <c r="P263" i="1" s="1"/>
  <c r="F142" i="8"/>
  <c r="J6" i="8"/>
  <c r="J110" i="8"/>
  <c r="J156" i="8"/>
  <c r="J11" i="8"/>
  <c r="J216" i="8"/>
  <c r="J37" i="8"/>
  <c r="J248" i="8"/>
  <c r="J162" i="8"/>
  <c r="D265" i="8"/>
  <c r="X265" i="7"/>
  <c r="Z263" i="7"/>
  <c r="Z265" i="7" s="1"/>
  <c r="J8" i="8"/>
  <c r="L5" i="1"/>
  <c r="P5" i="1"/>
  <c r="F5" i="8"/>
  <c r="J63" i="8"/>
  <c r="J35" i="8"/>
  <c r="J40" i="8"/>
  <c r="J38" i="8"/>
  <c r="J21" i="8"/>
  <c r="J31" i="8"/>
  <c r="J172" i="8"/>
  <c r="J41" i="8"/>
  <c r="J91" i="8"/>
  <c r="J222" i="8"/>
  <c r="J17" i="8"/>
  <c r="J170" i="8"/>
  <c r="J246" i="8"/>
  <c r="J180" i="8"/>
  <c r="J197" i="8"/>
  <c r="J34" i="8"/>
  <c r="J231" i="8"/>
  <c r="J88" i="8"/>
  <c r="J52" i="8"/>
  <c r="J116" i="8"/>
  <c r="J177" i="8"/>
  <c r="J230" i="8"/>
  <c r="J23" i="8"/>
  <c r="J93" i="8"/>
  <c r="J171" i="8"/>
  <c r="J157" i="8"/>
  <c r="J213" i="8"/>
  <c r="J164" i="8"/>
  <c r="J134" i="8"/>
  <c r="J69" i="8"/>
  <c r="J214" i="8"/>
  <c r="J117" i="8"/>
  <c r="J71" i="8"/>
  <c r="J238" i="8"/>
  <c r="J39" i="8"/>
  <c r="J12" i="8"/>
  <c r="J232" i="8"/>
  <c r="J79" i="8"/>
  <c r="J42" i="8"/>
  <c r="J166" i="8"/>
  <c r="J111" i="8"/>
  <c r="J236" i="8"/>
  <c r="J194" i="8"/>
  <c r="J25" i="8"/>
  <c r="J127" i="8"/>
  <c r="J30" i="8"/>
  <c r="J106" i="8"/>
  <c r="J219" i="8"/>
  <c r="J209" i="8"/>
  <c r="J255" i="8"/>
  <c r="J141" i="8"/>
  <c r="J138" i="8"/>
  <c r="J107" i="8"/>
  <c r="J193" i="8"/>
  <c r="J126" i="8"/>
  <c r="J94" i="8"/>
  <c r="J36" i="8"/>
  <c r="J208" i="8"/>
  <c r="J101" i="8"/>
  <c r="J151" i="8"/>
  <c r="J56" i="8"/>
  <c r="J9" i="8"/>
  <c r="J105" i="8"/>
  <c r="J195" i="8"/>
  <c r="J45" i="8"/>
  <c r="J149" i="8"/>
  <c r="J242" i="8"/>
  <c r="J72" i="8"/>
  <c r="J60" i="8"/>
  <c r="J153" i="8"/>
  <c r="J155" i="8"/>
  <c r="J265" i="1" l="1"/>
  <c r="P265" i="1"/>
  <c r="H263" i="8"/>
  <c r="F263" i="8"/>
  <c r="F265" i="8" s="1"/>
  <c r="H265" i="8" l="1"/>
  <c r="L265" i="1"/>
  <c r="J5" i="8"/>
  <c r="J142" i="8"/>
  <c r="J263" i="8" s="1"/>
  <c r="H270" i="8" l="1"/>
  <c r="J270" i="8" s="1"/>
  <c r="H271" i="8"/>
  <c r="J271" i="8" s="1"/>
  <c r="H269" i="8"/>
  <c r="J269" i="8" s="1"/>
  <c r="H268" i="8"/>
  <c r="J265" i="8"/>
  <c r="H273" i="8" l="1"/>
  <c r="J268" i="8"/>
  <c r="J273" i="8" s="1"/>
</calcChain>
</file>

<file path=xl/comments1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SBC1</author>
    <author>Stuart Cargile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E118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August.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B. Cargile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V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1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Q130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1Q FY 2012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SBC1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<sst xmlns="http://schemas.openxmlformats.org/spreadsheetml/2006/main" count="3632" uniqueCount="588">
  <si>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</si>
  <si>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</si>
  <si>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</si>
  <si>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</si>
  <si>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</si>
  <si>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</si>
  <si>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</si>
  <si>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</si>
  <si>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</si>
  <si>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</si>
  <si>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</si>
  <si>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</si>
  <si>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</si>
  <si>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</si>
  <si>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</si>
  <si>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</si>
  <si>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</si>
  <si>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</si>
  <si>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</si>
  <si>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</si>
  <si>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</si>
  <si>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</si>
  <si>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</si>
  <si>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</si>
  <si>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</si>
  <si>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</si>
  <si>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</si>
  <si>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</si>
  <si>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</si>
  <si>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</si>
  <si>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</si>
  <si>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</si>
  <si>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</si>
  <si>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</si>
  <si>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</si>
  <si>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</si>
  <si>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</si>
  <si>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</si>
  <si>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</si>
  <si>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</si>
  <si>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</si>
  <si>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</si>
  <si>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</si>
  <si>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</si>
  <si>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</si>
  <si>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</si>
  <si>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</si>
  <si>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</si>
  <si>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</si>
  <si>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</si>
  <si>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</si>
  <si>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</si>
  <si>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</si>
  <si>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</si>
  <si>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</si>
  <si>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</si>
  <si>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</si>
  <si>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</si>
  <si>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</si>
  <si>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</si>
  <si>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</si>
  <si>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</si>
  <si>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</si>
  <si>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</si>
  <si>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</si>
  <si>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A325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</si>
  <si>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</si>
  <si>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</si>
  <si>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</si>
  <si>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</si>
  <si>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</si>
  <si>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</si>
  <si>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</si>
  <si>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</si>
  <si>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</si>
  <si>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</si>
  <si>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</si>
  <si>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</si>
  <si>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</si>
  <si>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</si>
  <si>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</si>
  <si>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</si>
  <si>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</si>
  <si>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</si>
  <si>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</si>
  <si>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</si>
  <si>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Adjutant General</t>
  </si>
  <si>
    <t>A403</t>
  </si>
  <si>
    <t>Veterans Commission</t>
  </si>
  <si>
    <t>A405</t>
  </si>
  <si>
    <t>Public Safety, Department of</t>
  </si>
  <si>
    <t>A407</t>
  </si>
  <si>
    <t>Law Enforcement Officers Standards &amp; Ed.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</si>
  <si>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</si>
  <si>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</si>
  <si>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</si>
  <si>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</si>
  <si>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</si>
  <si>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</si>
  <si>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</si>
  <si>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</si>
  <si>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</si>
  <si>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</si>
  <si>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</si>
  <si>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</si>
  <si>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</si>
  <si>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</si>
  <si>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</si>
  <si>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</si>
  <si>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</si>
  <si>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</si>
  <si>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</si>
  <si>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</si>
  <si>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</si>
  <si>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</si>
  <si>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</si>
  <si>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</si>
  <si>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</si>
  <si>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</si>
  <si>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</si>
  <si>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</si>
  <si>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</si>
  <si>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</si>
  <si>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</si>
  <si>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</si>
  <si>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</si>
  <si>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</si>
  <si>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</si>
  <si>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</si>
  <si>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</si>
  <si>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</si>
  <si>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</si>
  <si>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</si>
  <si>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</si>
  <si>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</si>
  <si>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</si>
  <si>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</si>
  <si>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</si>
  <si>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</si>
  <si>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</si>
  <si>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</si>
  <si>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</si>
  <si>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</si>
  <si>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</si>
  <si>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</si>
  <si>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</si>
  <si>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</si>
  <si>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</si>
  <si>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</si>
  <si>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</si>
  <si>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</si>
  <si>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</si>
  <si>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</si>
  <si>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</si>
  <si>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</si>
  <si>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</si>
  <si>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</si>
  <si>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</si>
  <si>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</si>
  <si>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</si>
  <si>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</si>
  <si>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</si>
  <si>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</si>
  <si>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</si>
  <si>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</si>
  <si>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</si>
  <si>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</si>
  <si>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</si>
  <si>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</si>
  <si>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</si>
  <si>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</si>
  <si>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</si>
  <si>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</si>
  <si>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</si>
  <si>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</si>
  <si>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</si>
  <si>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</si>
  <si>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</si>
  <si>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</si>
  <si>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</si>
  <si>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</si>
  <si>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</si>
  <si>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</si>
  <si>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</si>
  <si>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</si>
  <si>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</si>
  <si>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</si>
  <si>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</si>
  <si>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</si>
  <si>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</si>
  <si>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</si>
  <si>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</si>
  <si>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</si>
  <si>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</si>
  <si>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</si>
  <si>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</si>
  <si>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</si>
  <si>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</si>
  <si>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</si>
  <si>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</si>
  <si>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</si>
  <si>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</si>
  <si>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</si>
  <si>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</si>
  <si>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</si>
  <si>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</si>
  <si>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</si>
  <si>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</si>
  <si>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</si>
  <si>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</si>
  <si>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</si>
  <si>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</si>
  <si>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</si>
  <si>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</si>
  <si>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</si>
  <si>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</si>
  <si>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</si>
  <si>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</si>
  <si>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</si>
  <si>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</si>
  <si>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</si>
  <si>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</si>
  <si>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</si>
  <si>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</si>
  <si>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</si>
  <si>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</si>
  <si>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</si>
  <si>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</si>
  <si>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</si>
  <si>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</si>
  <si>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</si>
  <si>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</si>
  <si>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</si>
  <si>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</si>
  <si>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</si>
  <si>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</si>
  <si>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</si>
  <si>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</si>
  <si>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</si>
  <si>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</si>
  <si>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</si>
  <si>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</si>
  <si>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</si>
  <si>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</si>
  <si>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</si>
  <si>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</si>
  <si>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</si>
  <si>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</si>
  <si>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</si>
  <si>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</si>
  <si>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</si>
  <si>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</si>
  <si>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</si>
  <si>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</si>
  <si>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</si>
  <si>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</si>
  <si>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</si>
  <si>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</si>
  <si>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</si>
  <si>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</si>
  <si>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</si>
  <si>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</si>
  <si>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</si>
  <si>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</si>
  <si>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</si>
  <si>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</si>
  <si>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</si>
  <si>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</si>
  <si>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</si>
  <si>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</si>
  <si>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</si>
  <si>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</si>
  <si>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</si>
  <si>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</si>
  <si>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</si>
  <si>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</si>
  <si>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</si>
  <si>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</si>
  <si>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</si>
  <si>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</si>
  <si>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</si>
  <si>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</si>
  <si>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</si>
  <si>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</si>
  <si>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</si>
  <si>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</si>
  <si>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</si>
  <si>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</si>
  <si>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</si>
  <si>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</si>
  <si>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</si>
  <si>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</si>
  <si>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</si>
  <si>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</si>
  <si>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</si>
  <si>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</si>
  <si>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</si>
  <si>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</si>
  <si>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</si>
  <si>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</si>
  <si>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</si>
  <si>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</si>
  <si>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</si>
  <si>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</si>
  <si>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</si>
  <si>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</si>
  <si>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</si>
  <si>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</si>
  <si>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</si>
  <si>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</si>
  <si>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</si>
  <si>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</si>
  <si>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</si>
  <si>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</si>
  <si>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</si>
  <si>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</si>
  <si>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</si>
  <si>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</si>
  <si>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</si>
  <si>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</si>
  <si>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</si>
  <si>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</si>
  <si>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</si>
  <si>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C119</t>
  </si>
  <si>
    <t>Jack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</si>
  <si>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</si>
  <si>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</si>
  <si>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</si>
  <si>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</si>
  <si>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</si>
  <si>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</si>
  <si>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</si>
  <si>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</si>
  <si>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</si>
  <si>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</si>
  <si>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</si>
  <si>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</si>
  <si>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</si>
  <si>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</si>
  <si>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</si>
  <si>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</si>
  <si>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</si>
  <si>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</si>
  <si>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</si>
  <si>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</si>
  <si>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</si>
  <si>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</si>
  <si>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</si>
  <si>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</si>
  <si>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</si>
  <si>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</si>
  <si>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</si>
  <si>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</si>
  <si>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</si>
  <si>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</si>
  <si>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</si>
  <si>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</si>
  <si>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</si>
  <si>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</si>
  <si>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</si>
  <si>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</si>
  <si>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</si>
  <si>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</si>
  <si>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</si>
  <si>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</si>
  <si>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</si>
  <si>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</si>
  <si>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</si>
  <si>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</si>
  <si>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</si>
  <si>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</si>
  <si>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</si>
  <si>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</si>
  <si>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</si>
  <si>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</si>
  <si>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</si>
  <si>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</si>
  <si>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</si>
  <si>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</si>
  <si>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</si>
  <si>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</si>
  <si>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</si>
  <si>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</si>
  <si>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</si>
  <si>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</si>
  <si>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</si>
  <si>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</si>
  <si>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</si>
  <si>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</si>
  <si>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</si>
  <si>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</si>
  <si>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</si>
  <si>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</si>
  <si>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</si>
  <si>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</si>
  <si>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</si>
  <si>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</si>
  <si>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</si>
  <si>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</si>
  <si>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</si>
  <si>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</si>
  <si>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</si>
  <si>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</si>
  <si>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</si>
  <si>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</si>
  <si>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</si>
  <si>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</si>
  <si>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</si>
  <si>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</si>
  <si>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</si>
  <si>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</si>
  <si>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</si>
  <si>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</si>
  <si>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</si>
  <si>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</si>
  <si>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</si>
  <si>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</si>
  <si>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</si>
  <si>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</si>
  <si>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</si>
  <si>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</si>
  <si>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</si>
  <si>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</si>
  <si>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</si>
  <si>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</si>
  <si>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</si>
  <si>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</si>
  <si>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</si>
  <si>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</si>
  <si>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</si>
  <si>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</si>
  <si>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</si>
  <si>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</si>
  <si>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</si>
  <si>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</si>
  <si>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</si>
  <si>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</si>
  <si>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</si>
  <si>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</si>
  <si>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</si>
  <si>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</si>
  <si>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</si>
  <si>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</si>
  <si>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</si>
  <si>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</si>
  <si>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</si>
  <si>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</si>
  <si>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</si>
  <si>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</si>
  <si>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</si>
  <si>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</si>
  <si>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</si>
  <si>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</si>
  <si>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</si>
  <si>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</si>
  <si>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</si>
  <si>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</si>
  <si>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</si>
  <si>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</si>
  <si>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</si>
  <si>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</si>
  <si>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</si>
  <si>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</si>
  <si>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</si>
  <si>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</si>
  <si>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</si>
  <si>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</si>
  <si>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</si>
  <si>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</si>
  <si>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</si>
  <si>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</si>
  <si>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</si>
  <si>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</si>
  <si>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</si>
  <si>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</si>
  <si>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</si>
  <si>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</si>
  <si>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</si>
  <si>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</si>
  <si>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</si>
  <si>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</si>
  <si>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</si>
  <si>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</si>
  <si>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</si>
  <si>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</si>
  <si>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</si>
  <si>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</si>
  <si>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</si>
  <si>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</si>
  <si>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</si>
  <si>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</si>
  <si>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</si>
  <si>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</si>
  <si>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</si>
  <si>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</si>
  <si>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</si>
  <si>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</si>
  <si>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</si>
  <si>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</si>
  <si>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</si>
  <si>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</si>
  <si>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</si>
  <si>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</si>
  <si>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</si>
  <si>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</si>
  <si>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</si>
  <si>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</si>
  <si>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</si>
  <si>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</si>
  <si>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</si>
  <si>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</si>
  <si>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</si>
  <si>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</si>
  <si>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</si>
  <si>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</si>
  <si>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</si>
  <si>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</si>
  <si>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</si>
  <si>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FY 2009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</si>
  <si>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</si>
  <si>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</si>
  <si>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</si>
  <si>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</si>
  <si>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</si>
  <si>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</si>
  <si>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</si>
  <si>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</si>
  <si>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</si>
  <si>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</si>
  <si>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</si>
  <si>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</si>
  <si>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</si>
  <si>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</si>
  <si>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</si>
  <si>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</si>
  <si>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</si>
  <si>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</si>
  <si>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</si>
  <si>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</si>
  <si>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</si>
  <si>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</si>
  <si>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</si>
  <si>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</si>
  <si>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</si>
  <si>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</si>
  <si>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Fire Fighter's Pension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</si>
  <si>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</si>
  <si>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</si>
  <si>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</si>
  <si>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</si>
  <si>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</si>
  <si>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</si>
  <si>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- San Marcos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</si>
  <si>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</si>
  <si>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</si>
  <si>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</si>
  <si>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</si>
  <si>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</si>
  <si>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</si>
  <si>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</si>
  <si>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</si>
  <si>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</si>
  <si>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</si>
  <si>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</si>
  <si>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</si>
  <si>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FY 2010</t>
  </si>
  <si>
    <t>FY2009</t>
  </si>
  <si>
    <t>2009 Avg.</t>
  </si>
  <si>
    <t>A773</t>
  </si>
  <si>
    <t>University of North Texas Dallas</t>
  </si>
  <si>
    <t>FY 2011</t>
  </si>
  <si>
    <t>FY2010</t>
  </si>
  <si>
    <t>2010 Avg.</t>
  </si>
  <si>
    <t>Projected Current FY (2012) Claim Payments</t>
  </si>
  <si>
    <t>Risk Management and Workers' Comp. FY 2012 Appropriation</t>
  </si>
  <si>
    <t>A644</t>
  </si>
  <si>
    <t>Texas Juvenile Justice Department</t>
  </si>
  <si>
    <t>2011 Avg.</t>
  </si>
  <si>
    <t>FY2011</t>
  </si>
  <si>
    <t>Projected Current FY (2013) Claim Payments</t>
  </si>
  <si>
    <t>Initial</t>
  </si>
  <si>
    <t>FY 2013</t>
  </si>
  <si>
    <t>Adjusted</t>
  </si>
  <si>
    <t>Previous</t>
  </si>
  <si>
    <t>Payments</t>
  </si>
  <si>
    <t>Received</t>
  </si>
  <si>
    <t>Remaining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</si>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</sst>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1" fillId="0" borderId="0" xfId="2" applyNumberFormat="1"/>
    <xf numFmtId="165" fontId="0" fillId="0" borderId="0" xfId="0" applyNumberFormat="1"/>
    <xf numFmtId="4" fontId="0" fillId="0" borderId="0" xfId="0" applyNumberFormat="1"/>
    <xf numFmtId="10" fontId="1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1" fillId="0" borderId="2" xfId="2" applyNumberFormat="1" applyBorder="1"/>
    <xf numFmtId="10" fontId="2" fillId="0" borderId="0" xfId="2" applyNumberFormat="1" applyFont="1" applyAlignment="1">
      <alignment horizontal="center"/>
    </xf>
    <xf numFmtId="166" fontId="1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1" fillId="0" borderId="0" xfId="2" applyNumberFormat="1"/>
    <xf numFmtId="10" fontId="0" fillId="0" borderId="0" xfId="2" applyNumberFormat="1" applyFont="1"/>
    <xf numFmtId="10" fontId="0" fillId="0" borderId="0" xfId="0" applyNumberFormat="1"/>
    <xf numFmtId="37" fontId="0" fillId="0" borderId="0" xfId="1" applyNumberFormat="1" applyFont="1"/>
    <xf numFmtId="164" fontId="1" fillId="0" borderId="1" xfId="2" applyNumberFormat="1" applyBorder="1"/>
    <xf numFmtId="4" fontId="0" fillId="0" borderId="1" xfId="0" applyNumberFormat="1" applyBorder="1"/>
    <xf numFmtId="10" fontId="1" fillId="0" borderId="1" xfId="2" applyNumberFormat="1" applyBorder="1"/>
    <xf numFmtId="37" fontId="0" fillId="0" borderId="1" xfId="1" applyNumberFormat="1" applyFont="1" applyBorder="1"/>
    <xf numFmtId="168" fontId="1" fillId="0" borderId="1" xfId="2" applyNumberFormat="1" applyBorder="1"/>
    <xf numFmtId="166" fontId="1" fillId="0" borderId="1" xfId="1" applyNumberFormat="1" applyBorder="1"/>
    <xf numFmtId="39" fontId="0" fillId="0" borderId="0" xfId="0" applyNumberFormat="1" applyBorder="1"/>
    <xf numFmtId="39" fontId="8" fillId="0" borderId="0" xfId="0" applyNumberFormat="1" applyFont="1"/>
    <xf numFmtId="40" fontId="9" fillId="0" borderId="0" xfId="0" applyNumberFormat="1" applyFon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10" fillId="0" borderId="0" xfId="0" applyFont="1" applyAlignment="1">
      <alignment horizontal="right" vertical="center"/>
    </xf>
    <xf numFmtId="10" fontId="1" fillId="0" borderId="2" xfId="2" applyNumberFormat="1" applyBorder="1"/>
    <xf numFmtId="37" fontId="0" fillId="0" borderId="2" xfId="1" applyNumberFormat="1" applyFont="1" applyBorder="1"/>
    <xf numFmtId="0" fontId="0" fillId="0" borderId="0" xfId="0" quotePrefix="1" applyAlignment="1">
      <alignment horizontal="center"/>
    </xf>
    <xf numFmtId="37" fontId="8" fillId="0" borderId="0" xfId="1" applyNumberFormat="1" applyFont="1"/>
    <xf numFmtId="165" fontId="0" fillId="0" borderId="0" xfId="2" applyNumberFormat="1" applyFont="1"/>
    <xf numFmtId="164" fontId="11" fillId="0" borderId="0" xfId="2" applyNumberFormat="1" applyFont="1"/>
    <xf numFmtId="10" fontId="11" fillId="0" borderId="0" xfId="2" applyNumberFormat="1" applyFont="1"/>
    <xf numFmtId="37" fontId="0" fillId="0" borderId="0" xfId="0" applyNumberFormat="1"/>
    <xf numFmtId="0" fontId="1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2"/>
  <sheetViews>
    <sheetView tabSelected="1" workbookViewId="0">
      <pane xSplit="2" ySplit="3" topLeftCell="C247" activePane="bottomRight" state="frozen"/>
      <selection activeCell="T274" sqref="T274"/>
      <selection pane="topRight" activeCell="T274" sqref="T274"/>
      <selection pane="bottomLeft" activeCell="T274" sqref="T274"/>
      <selection pane="bottomRight" activeCell="B1" sqref="B1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 x14ac:dyDescent="0.2">
      <c r="D1" s="1" t="s">
        <v>0</v>
      </c>
      <c r="F1" s="1" t="s">
        <v>582</v>
      </c>
      <c r="H1" s="1" t="s">
        <v>583</v>
      </c>
      <c r="J1" s="1" t="s">
        <v>586</v>
      </c>
    </row>
    <row r="2" spans="1:11" x14ac:dyDescent="0.2">
      <c r="A2" s="20" t="s">
        <v>466</v>
      </c>
      <c r="B2" s="20"/>
      <c r="D2" s="1" t="s">
        <v>3</v>
      </c>
      <c r="F2" s="1" t="s">
        <v>3</v>
      </c>
      <c r="H2" s="1" t="s">
        <v>584</v>
      </c>
      <c r="J2" s="1" t="s">
        <v>581</v>
      </c>
    </row>
    <row r="3" spans="1:11" x14ac:dyDescent="0.2">
      <c r="A3" s="12" t="s">
        <v>464</v>
      </c>
      <c r="B3" s="12" t="s">
        <v>465</v>
      </c>
      <c r="D3" s="3" t="s">
        <v>5</v>
      </c>
      <c r="F3" s="3" t="s">
        <v>6</v>
      </c>
      <c r="H3" s="3" t="s">
        <v>585</v>
      </c>
      <c r="J3" s="3" t="s">
        <v>587</v>
      </c>
    </row>
    <row r="4" spans="1:11" x14ac:dyDescent="0.2">
      <c r="D4" s="5"/>
      <c r="F4" s="6"/>
    </row>
    <row r="5" spans="1:11" x14ac:dyDescent="0.2">
      <c r="A5" t="s">
        <v>7</v>
      </c>
      <c r="B5" t="s">
        <v>526</v>
      </c>
      <c r="D5" s="4">
        <f>+assessment!H5</f>
        <v>9.1313985313099335E-4</v>
      </c>
      <c r="F5" s="17">
        <f>+assessment!J5</f>
        <v>46187.477848214461</v>
      </c>
      <c r="H5" s="17">
        <v>-34951.18</v>
      </c>
      <c r="J5" s="17">
        <f t="shared" ref="J5:J29" si="0">SUM(F5:H5)</f>
        <v>11236.297848214461</v>
      </c>
      <c r="K5" s="17"/>
    </row>
    <row r="6" spans="1:11" x14ac:dyDescent="0.2">
      <c r="A6" t="s">
        <v>8</v>
      </c>
      <c r="B6" t="s">
        <v>527</v>
      </c>
      <c r="D6" s="4">
        <f>+assessment!H6</f>
        <v>9.9832925836936784E-4</v>
      </c>
      <c r="F6" s="17">
        <f>+assessment!J6</f>
        <v>50496.438577349938</v>
      </c>
      <c r="H6" s="17">
        <v>-38211.61</v>
      </c>
      <c r="J6" s="17">
        <f t="shared" si="0"/>
        <v>12284.828577349937</v>
      </c>
      <c r="K6" s="17"/>
    </row>
    <row r="7" spans="1:11" x14ac:dyDescent="0.2">
      <c r="A7" t="s">
        <v>9</v>
      </c>
      <c r="B7" t="s">
        <v>10</v>
      </c>
      <c r="D7" s="4">
        <f>+assessment!H7</f>
        <v>1.0246223467202666E-3</v>
      </c>
      <c r="F7" s="17">
        <f>+assessment!J7</f>
        <v>51826.367866499117</v>
      </c>
      <c r="H7" s="17">
        <v>-39215.9</v>
      </c>
      <c r="J7" s="17">
        <f t="shared" si="0"/>
        <v>12610.467866499115</v>
      </c>
      <c r="K7" s="17"/>
    </row>
    <row r="8" spans="1:11" x14ac:dyDescent="0.2">
      <c r="A8" t="s">
        <v>11</v>
      </c>
      <c r="B8" t="s">
        <v>12</v>
      </c>
      <c r="D8" s="4">
        <f>+assessment!H8</f>
        <v>2.7804436241875329E-4</v>
      </c>
      <c r="F8" s="17">
        <f>+assessment!J8</f>
        <v>14063.746956179366</v>
      </c>
      <c r="H8" s="17">
        <v>-10644.82</v>
      </c>
      <c r="J8" s="17">
        <f t="shared" si="0"/>
        <v>3418.9269561793662</v>
      </c>
      <c r="K8" s="17"/>
    </row>
    <row r="9" spans="1:11" x14ac:dyDescent="0.2">
      <c r="A9" t="s">
        <v>13</v>
      </c>
      <c r="B9" t="s">
        <v>14</v>
      </c>
      <c r="D9" s="4">
        <f>+assessment!H9</f>
        <v>3.5721062285755904E-5</v>
      </c>
      <c r="F9" s="17">
        <f>+assessment!J9</f>
        <v>1806.8051321831426</v>
      </c>
      <c r="H9" s="17">
        <v>-1367.38</v>
      </c>
      <c r="J9" s="17">
        <f t="shared" si="0"/>
        <v>439.42513218314252</v>
      </c>
      <c r="K9" s="17"/>
    </row>
    <row r="10" spans="1:11" x14ac:dyDescent="0.2">
      <c r="A10" t="s">
        <v>15</v>
      </c>
      <c r="B10" t="s">
        <v>16</v>
      </c>
      <c r="D10" s="4">
        <f>+assessment!H10</f>
        <v>4.9139704283100953E-5</v>
      </c>
      <c r="F10" s="17">
        <f>+assessment!J10</f>
        <v>2485.5327420672179</v>
      </c>
      <c r="H10" s="17">
        <v>-1881.21</v>
      </c>
      <c r="J10" s="17">
        <f t="shared" si="0"/>
        <v>604.32274206721786</v>
      </c>
      <c r="K10" s="17"/>
    </row>
    <row r="11" spans="1:11" x14ac:dyDescent="0.2">
      <c r="A11" t="s">
        <v>17</v>
      </c>
      <c r="B11" t="s">
        <v>18</v>
      </c>
      <c r="D11" s="4">
        <f>+assessment!H11</f>
        <v>1.4691373108881685E-4</v>
      </c>
      <c r="F11" s="17">
        <f>+assessment!J11</f>
        <v>7431.035538528673</v>
      </c>
      <c r="H11" s="17">
        <v>-5623.88</v>
      </c>
      <c r="J11" s="17">
        <f t="shared" si="0"/>
        <v>1807.1555385286729</v>
      </c>
      <c r="K11" s="17"/>
    </row>
    <row r="12" spans="1:11" x14ac:dyDescent="0.2">
      <c r="A12" t="s">
        <v>19</v>
      </c>
      <c r="B12" t="s">
        <v>20</v>
      </c>
      <c r="D12" s="4">
        <f>+assessment!H12</f>
        <v>3.9842671100930126E-5</v>
      </c>
      <c r="F12" s="17">
        <f>+assessment!J12</f>
        <v>2015.2800062094284</v>
      </c>
      <c r="H12" s="17">
        <v>-1525.1</v>
      </c>
      <c r="J12" s="17">
        <f t="shared" si="0"/>
        <v>490.18000620942848</v>
      </c>
      <c r="K12" s="17"/>
    </row>
    <row r="13" spans="1:11" x14ac:dyDescent="0.2">
      <c r="A13" t="s">
        <v>21</v>
      </c>
      <c r="B13" t="s">
        <v>22</v>
      </c>
      <c r="D13" s="4">
        <f>+assessment!H13</f>
        <v>1.1804041454383448E-4</v>
      </c>
      <c r="F13" s="17">
        <f>+assessment!J13</f>
        <v>5970.5958657302181</v>
      </c>
      <c r="H13" s="17">
        <v>-4519.08</v>
      </c>
      <c r="J13" s="17">
        <f t="shared" si="0"/>
        <v>1451.5158657302181</v>
      </c>
      <c r="K13" s="17"/>
    </row>
    <row r="14" spans="1:11" x14ac:dyDescent="0.2">
      <c r="A14" t="s">
        <v>23</v>
      </c>
      <c r="B14" t="s">
        <v>24</v>
      </c>
      <c r="D14" s="4">
        <f>+assessment!H14</f>
        <v>3.8853428669933181E-4</v>
      </c>
      <c r="F14" s="17">
        <f>+assessment!J14</f>
        <v>19652.431879591677</v>
      </c>
      <c r="H14" s="17">
        <v>-14872.64</v>
      </c>
      <c r="J14" s="17">
        <f t="shared" si="0"/>
        <v>4779.7918795916776</v>
      </c>
      <c r="K14" s="17"/>
    </row>
    <row r="15" spans="1:11" x14ac:dyDescent="0.2">
      <c r="A15" t="s">
        <v>25</v>
      </c>
      <c r="B15" t="s">
        <v>26</v>
      </c>
      <c r="D15" s="4">
        <f>+assessment!H15</f>
        <v>8.963939886366644E-6</v>
      </c>
      <c r="F15" s="17">
        <f>+assessment!J15</f>
        <v>453.40456175982109</v>
      </c>
      <c r="H15" s="17">
        <v>-343.19</v>
      </c>
      <c r="J15" s="17">
        <f t="shared" si="0"/>
        <v>110.21456175982109</v>
      </c>
      <c r="K15" s="17"/>
    </row>
    <row r="16" spans="1:11" x14ac:dyDescent="0.2">
      <c r="A16" t="s">
        <v>562</v>
      </c>
      <c r="B16" t="s">
        <v>563</v>
      </c>
      <c r="D16" s="4">
        <f>+assessment!H16</f>
        <v>2.0226471426874486E-5</v>
      </c>
      <c r="F16" s="17">
        <f>+assessment!J16</f>
        <v>1023.0740644744285</v>
      </c>
      <c r="H16" s="17">
        <v>-774.15</v>
      </c>
      <c r="J16" s="17">
        <f>SUM(F16:H16)</f>
        <v>248.92406447442852</v>
      </c>
      <c r="K16" s="17"/>
    </row>
    <row r="17" spans="1:11" x14ac:dyDescent="0.2">
      <c r="A17" t="s">
        <v>27</v>
      </c>
      <c r="B17" t="s">
        <v>528</v>
      </c>
      <c r="D17" s="4">
        <f>+assessment!H17</f>
        <v>8.9062805996334584E-5</v>
      </c>
      <c r="F17" s="17">
        <f>+assessment!J17</f>
        <v>4504.8810047560328</v>
      </c>
      <c r="H17" s="17">
        <v>-3409.48</v>
      </c>
      <c r="J17" s="17">
        <f>SUM(F17:H17)</f>
        <v>1095.4010047560328</v>
      </c>
      <c r="K17" s="17"/>
    </row>
    <row r="18" spans="1:11" x14ac:dyDescent="0.2">
      <c r="A18" t="s">
        <v>28</v>
      </c>
      <c r="B18" t="s">
        <v>529</v>
      </c>
      <c r="D18" s="4">
        <f>+assessment!H18</f>
        <v>6.5867010733746545E-5</v>
      </c>
      <c r="F18" s="17">
        <f>+assessment!J18</f>
        <v>3331.615730889147</v>
      </c>
      <c r="H18" s="17">
        <v>-2521.65</v>
      </c>
      <c r="J18" s="17">
        <f t="shared" si="0"/>
        <v>809.96573088914693</v>
      </c>
      <c r="K18" s="17"/>
    </row>
    <row r="19" spans="1:11" x14ac:dyDescent="0.2">
      <c r="A19" t="s">
        <v>29</v>
      </c>
      <c r="B19" t="s">
        <v>530</v>
      </c>
      <c r="D19" s="4">
        <f>+assessment!H19</f>
        <v>6.071593467781206E-5</v>
      </c>
      <c r="F19" s="17">
        <f>+assessment!J19</f>
        <v>3071.0694296712413</v>
      </c>
      <c r="H19" s="17">
        <v>-2324.5</v>
      </c>
      <c r="J19" s="17">
        <f t="shared" si="0"/>
        <v>746.56942967124132</v>
      </c>
      <c r="K19" s="17"/>
    </row>
    <row r="20" spans="1:11" x14ac:dyDescent="0.2">
      <c r="A20" t="s">
        <v>30</v>
      </c>
      <c r="B20" t="s">
        <v>531</v>
      </c>
      <c r="D20" s="4">
        <f>+assessment!H20</f>
        <v>7.9814450829507357E-5</v>
      </c>
      <c r="F20" s="17">
        <f>+assessment!J20</f>
        <v>4037.0904489768682</v>
      </c>
      <c r="H20" s="17">
        <v>-3055.25</v>
      </c>
      <c r="J20" s="17">
        <f t="shared" si="0"/>
        <v>981.84044897686817</v>
      </c>
      <c r="K20" s="17"/>
    </row>
    <row r="21" spans="1:11" x14ac:dyDescent="0.2">
      <c r="A21" t="s">
        <v>31</v>
      </c>
      <c r="B21" t="s">
        <v>532</v>
      </c>
      <c r="D21" s="4">
        <f>+assessment!H21</f>
        <v>1.1049709153400318E-4</v>
      </c>
      <c r="F21" s="17">
        <f>+assessment!J21</f>
        <v>5589.0474498726862</v>
      </c>
      <c r="H21" s="17">
        <v>-4230.42</v>
      </c>
      <c r="J21" s="17">
        <f t="shared" si="0"/>
        <v>1358.6274498726862</v>
      </c>
      <c r="K21" s="17"/>
    </row>
    <row r="22" spans="1:11" x14ac:dyDescent="0.2">
      <c r="A22" t="s">
        <v>32</v>
      </c>
      <c r="B22" t="s">
        <v>533</v>
      </c>
      <c r="D22" s="4">
        <f>+assessment!H22</f>
        <v>2.8279573841816209E-5</v>
      </c>
      <c r="F22" s="17">
        <f>+assessment!J22</f>
        <v>1430.4076050314031</v>
      </c>
      <c r="H22" s="17">
        <v>-1082.68</v>
      </c>
      <c r="J22" s="17">
        <f t="shared" si="0"/>
        <v>347.72760503140307</v>
      </c>
      <c r="K22" s="17"/>
    </row>
    <row r="23" spans="1:11" x14ac:dyDescent="0.2">
      <c r="A23" t="s">
        <v>33</v>
      </c>
      <c r="B23" t="s">
        <v>534</v>
      </c>
      <c r="D23" s="4">
        <f>+assessment!H23</f>
        <v>3.6686762640519618E-5</v>
      </c>
      <c r="F23" s="17">
        <f>+assessment!J23</f>
        <v>1855.6511699403659</v>
      </c>
      <c r="H23" s="17">
        <v>-1404.55</v>
      </c>
      <c r="J23" s="17">
        <f t="shared" si="0"/>
        <v>451.10116994036593</v>
      </c>
      <c r="K23" s="17"/>
    </row>
    <row r="24" spans="1:11" x14ac:dyDescent="0.2">
      <c r="A24" t="s">
        <v>34</v>
      </c>
      <c r="B24" t="s">
        <v>535</v>
      </c>
      <c r="D24" s="4">
        <f>+assessment!H24</f>
        <v>3.0439401642881244E-5</v>
      </c>
      <c r="F24" s="17">
        <f>+assessment!J24</f>
        <v>1539.6537389895259</v>
      </c>
      <c r="H24" s="17">
        <v>-1165.3499999999999</v>
      </c>
      <c r="J24" s="17">
        <f t="shared" si="0"/>
        <v>374.30373898952598</v>
      </c>
      <c r="K24" s="17"/>
    </row>
    <row r="25" spans="1:11" x14ac:dyDescent="0.2">
      <c r="A25" t="s">
        <v>35</v>
      </c>
      <c r="B25" t="s">
        <v>536</v>
      </c>
      <c r="D25" s="4">
        <f>+assessment!H25</f>
        <v>3.8161256694911444E-5</v>
      </c>
      <c r="F25" s="17">
        <f>+assessment!J25</f>
        <v>1930.2324744809935</v>
      </c>
      <c r="H25" s="17">
        <v>-1461.01</v>
      </c>
      <c r="J25" s="17">
        <f t="shared" si="0"/>
        <v>469.22247448099347</v>
      </c>
      <c r="K25" s="17"/>
    </row>
    <row r="26" spans="1:11" x14ac:dyDescent="0.2">
      <c r="A26" t="s">
        <v>36</v>
      </c>
      <c r="B26" t="s">
        <v>537</v>
      </c>
      <c r="D26" s="4">
        <f>+assessment!H26</f>
        <v>3.4338451246429853E-5</v>
      </c>
      <c r="F26" s="17">
        <f>+assessment!J26</f>
        <v>1736.8713574906828</v>
      </c>
      <c r="H26" s="17">
        <v>-1314.47</v>
      </c>
      <c r="J26" s="17">
        <f t="shared" si="0"/>
        <v>422.40135749068281</v>
      </c>
      <c r="K26" s="17"/>
    </row>
    <row r="27" spans="1:11" x14ac:dyDescent="0.2">
      <c r="A27" t="s">
        <v>37</v>
      </c>
      <c r="B27" t="s">
        <v>538</v>
      </c>
      <c r="D27" s="4">
        <f>+assessment!H27</f>
        <v>2.7675156554437306E-5</v>
      </c>
      <c r="F27" s="17">
        <f>+assessment!J27</f>
        <v>1399.8356066938316</v>
      </c>
      <c r="H27" s="17">
        <v>-1059.51</v>
      </c>
      <c r="J27" s="17">
        <f t="shared" si="0"/>
        <v>340.32560669383156</v>
      </c>
      <c r="K27" s="17"/>
    </row>
    <row r="28" spans="1:11" x14ac:dyDescent="0.2">
      <c r="A28" t="s">
        <v>38</v>
      </c>
      <c r="B28" t="s">
        <v>539</v>
      </c>
      <c r="D28" s="4">
        <f>+assessment!H28</f>
        <v>4.7403107689527536E-5</v>
      </c>
      <c r="F28" s="17">
        <f>+assessment!J28</f>
        <v>2397.694043075016</v>
      </c>
      <c r="H28" s="17">
        <v>-1814.33</v>
      </c>
      <c r="J28" s="17">
        <f t="shared" si="0"/>
        <v>583.36404307501607</v>
      </c>
      <c r="K28" s="17"/>
    </row>
    <row r="29" spans="1:11" x14ac:dyDescent="0.2">
      <c r="A29" t="s">
        <v>39</v>
      </c>
      <c r="B29" t="s">
        <v>540</v>
      </c>
      <c r="D29" s="4">
        <f>+assessment!H29</f>
        <v>5.0834871374207485E-5</v>
      </c>
      <c r="F29" s="17">
        <f>+assessment!J29</f>
        <v>2571.2758976211499</v>
      </c>
      <c r="H29" s="17">
        <v>-1946.08</v>
      </c>
      <c r="J29" s="17">
        <f t="shared" si="0"/>
        <v>625.19589762114992</v>
      </c>
      <c r="K29" s="17"/>
    </row>
    <row r="30" spans="1:11" x14ac:dyDescent="0.2">
      <c r="A30" t="s">
        <v>40</v>
      </c>
      <c r="B30" t="s">
        <v>541</v>
      </c>
      <c r="D30" s="4">
        <f>+assessment!H30</f>
        <v>8.2119063870450193E-5</v>
      </c>
      <c r="F30" s="17">
        <f>+assessment!J30</f>
        <v>4153.6599573739395</v>
      </c>
      <c r="H30" s="17">
        <v>-3143.91</v>
      </c>
      <c r="J30" s="17">
        <f t="shared" ref="J30:J87" si="1">SUM(F30:H30)</f>
        <v>1009.7499573739397</v>
      </c>
      <c r="K30" s="17"/>
    </row>
    <row r="31" spans="1:11" x14ac:dyDescent="0.2">
      <c r="A31" t="s">
        <v>41</v>
      </c>
      <c r="B31" t="s">
        <v>542</v>
      </c>
      <c r="D31" s="4">
        <f>+assessment!H31</f>
        <v>7.9410444308971977E-3</v>
      </c>
      <c r="F31" s="17">
        <f>+assessment!J31</f>
        <v>401665.54168689385</v>
      </c>
      <c r="H31" s="17">
        <v>-303852.2</v>
      </c>
      <c r="J31" s="17">
        <f t="shared" si="1"/>
        <v>97813.341686893837</v>
      </c>
      <c r="K31" s="17"/>
    </row>
    <row r="32" spans="1:11" x14ac:dyDescent="0.2">
      <c r="A32" t="s">
        <v>42</v>
      </c>
      <c r="B32" t="s">
        <v>43</v>
      </c>
      <c r="D32" s="4">
        <f>+assessment!H32</f>
        <v>2.103431619466829E-5</v>
      </c>
      <c r="F32" s="17">
        <f>+assessment!J32</f>
        <v>1063.9356172687076</v>
      </c>
      <c r="H32" s="17">
        <v>-805.24</v>
      </c>
      <c r="J32" s="17">
        <f t="shared" si="1"/>
        <v>258.69561726870757</v>
      </c>
      <c r="K32" s="17"/>
    </row>
    <row r="33" spans="1:11" x14ac:dyDescent="0.2">
      <c r="A33" t="s">
        <v>44</v>
      </c>
      <c r="B33" t="s">
        <v>45</v>
      </c>
      <c r="D33" s="4">
        <f>+assessment!H33</f>
        <v>1.5784293205768031E-5</v>
      </c>
      <c r="F33" s="17">
        <f>+assessment!J33</f>
        <v>798.38448655087882</v>
      </c>
      <c r="H33" s="17">
        <v>-604.21</v>
      </c>
      <c r="J33" s="17">
        <f t="shared" si="1"/>
        <v>194.17448655087878</v>
      </c>
      <c r="K33" s="17"/>
    </row>
    <row r="34" spans="1:11" x14ac:dyDescent="0.2">
      <c r="A34" t="s">
        <v>46</v>
      </c>
      <c r="B34" t="s">
        <v>47</v>
      </c>
      <c r="D34" s="4">
        <f>+assessment!H34</f>
        <v>4.5243745854921908E-4</v>
      </c>
      <c r="F34" s="17">
        <f>+assessment!J34</f>
        <v>22884.7147814134</v>
      </c>
      <c r="H34" s="17">
        <v>-17319.809999999998</v>
      </c>
      <c r="J34" s="17">
        <f t="shared" si="1"/>
        <v>5564.9047814134028</v>
      </c>
      <c r="K34" s="17"/>
    </row>
    <row r="35" spans="1:11" x14ac:dyDescent="0.2">
      <c r="A35" t="s">
        <v>48</v>
      </c>
      <c r="B35" t="s">
        <v>49</v>
      </c>
      <c r="D35" s="4">
        <f>+assessment!H35</f>
        <v>1.1945572793920427E-2</v>
      </c>
      <c r="F35" s="17">
        <f>+assessment!J35</f>
        <v>604218.37565366284</v>
      </c>
      <c r="H35" s="17">
        <v>-457135.33</v>
      </c>
      <c r="J35" s="17">
        <f t="shared" si="1"/>
        <v>147083.04565366282</v>
      </c>
      <c r="K35" s="17"/>
    </row>
    <row r="36" spans="1:11" x14ac:dyDescent="0.2">
      <c r="A36" t="s">
        <v>50</v>
      </c>
      <c r="B36" t="s">
        <v>507</v>
      </c>
      <c r="D36" s="4">
        <f>+assessment!H36</f>
        <v>1.31217323322588E-3</v>
      </c>
      <c r="F36" s="17">
        <f>+assessment!J36</f>
        <v>66370.963806730419</v>
      </c>
      <c r="H36" s="17">
        <v>-50209.69</v>
      </c>
      <c r="J36" s="17">
        <f t="shared" si="1"/>
        <v>16161.273806730416</v>
      </c>
      <c r="K36" s="17"/>
    </row>
    <row r="37" spans="1:11" x14ac:dyDescent="0.2">
      <c r="A37" t="s">
        <v>51</v>
      </c>
      <c r="B37" t="s">
        <v>52</v>
      </c>
      <c r="D37" s="4">
        <f>+assessment!H37</f>
        <v>5.7180141975903239E-3</v>
      </c>
      <c r="F37" s="17">
        <f>+assessment!J37</f>
        <v>289222.56889941334</v>
      </c>
      <c r="H37" s="17">
        <v>-218863.24</v>
      </c>
      <c r="J37" s="17">
        <f t="shared" si="1"/>
        <v>70359.328899413347</v>
      </c>
      <c r="K37" s="17"/>
    </row>
    <row r="38" spans="1:11" x14ac:dyDescent="0.2">
      <c r="A38" t="s">
        <v>53</v>
      </c>
      <c r="B38" t="s">
        <v>54</v>
      </c>
      <c r="D38" s="4">
        <f>+assessment!H38</f>
        <v>1.4406748412211176E-3</v>
      </c>
      <c r="F38" s="17">
        <f>+assessment!J38</f>
        <v>72870.69673634613</v>
      </c>
      <c r="H38" s="17">
        <v>-55141.1</v>
      </c>
      <c r="J38" s="17">
        <f t="shared" si="1"/>
        <v>17729.596736346131</v>
      </c>
      <c r="K38" s="17"/>
    </row>
    <row r="39" spans="1:11" x14ac:dyDescent="0.2">
      <c r="A39" t="s">
        <v>55</v>
      </c>
      <c r="B39" t="s">
        <v>56</v>
      </c>
      <c r="D39" s="4">
        <f>+assessment!H39</f>
        <v>3.2087727687683712E-4</v>
      </c>
      <c r="F39" s="17">
        <f>+assessment!J39</f>
        <v>16230.276300971211</v>
      </c>
      <c r="H39" s="17">
        <v>-12280.24</v>
      </c>
      <c r="J39" s="17">
        <f t="shared" si="1"/>
        <v>3950.0363009712109</v>
      </c>
      <c r="K39" s="17"/>
    </row>
    <row r="40" spans="1:11" x14ac:dyDescent="0.2">
      <c r="A40" t="s">
        <v>57</v>
      </c>
      <c r="B40" t="s">
        <v>58</v>
      </c>
      <c r="D40" s="4">
        <f>+assessment!H40</f>
        <v>3.8515174715666729E-4</v>
      </c>
      <c r="F40" s="17">
        <f>+assessment!J40</f>
        <v>19481.339828728011</v>
      </c>
      <c r="H40" s="17">
        <v>-14741.56</v>
      </c>
      <c r="J40" s="17">
        <f t="shared" si="1"/>
        <v>4739.7798287280111</v>
      </c>
      <c r="K40" s="17"/>
    </row>
    <row r="41" spans="1:11" x14ac:dyDescent="0.2">
      <c r="A41" t="s">
        <v>59</v>
      </c>
      <c r="B41" t="s">
        <v>60</v>
      </c>
      <c r="D41" s="4">
        <f>+assessment!H41</f>
        <v>3.5247466741865753E-4</v>
      </c>
      <c r="F41" s="17">
        <f>+assessment!J41</f>
        <v>17828.502214239234</v>
      </c>
      <c r="H41" s="17">
        <v>-13493.45</v>
      </c>
      <c r="J41" s="17">
        <f t="shared" si="1"/>
        <v>4335.0522142392329</v>
      </c>
      <c r="K41" s="17"/>
    </row>
    <row r="42" spans="1:11" x14ac:dyDescent="0.2">
      <c r="A42" t="s">
        <v>61</v>
      </c>
      <c r="B42" t="s">
        <v>543</v>
      </c>
      <c r="D42" s="4">
        <f>+assessment!H42</f>
        <v>1.5972399368923717E-4</v>
      </c>
      <c r="F42" s="17">
        <f>+assessment!J42</f>
        <v>8078.9907428251236</v>
      </c>
      <c r="H42" s="17">
        <v>-6114.04</v>
      </c>
      <c r="J42" s="17">
        <f t="shared" si="1"/>
        <v>1964.9507428251236</v>
      </c>
      <c r="K42" s="17"/>
    </row>
    <row r="43" spans="1:11" x14ac:dyDescent="0.2">
      <c r="A43" t="s">
        <v>62</v>
      </c>
      <c r="B43" t="s">
        <v>63</v>
      </c>
      <c r="D43" s="4">
        <f>+assessment!H43</f>
        <v>5.0417953748584977E-4</v>
      </c>
      <c r="F43" s="17">
        <f>+assessment!J43</f>
        <v>25501.878096005217</v>
      </c>
      <c r="H43" s="17">
        <v>-19298.78</v>
      </c>
      <c r="J43" s="17">
        <f t="shared" si="1"/>
        <v>6203.0980960052184</v>
      </c>
      <c r="K43" s="17"/>
    </row>
    <row r="44" spans="1:11" x14ac:dyDescent="0.2">
      <c r="A44" t="s">
        <v>64</v>
      </c>
      <c r="B44" t="s">
        <v>544</v>
      </c>
      <c r="D44" s="4">
        <f>+assessment!H44</f>
        <v>1.0017726484806085E-2</v>
      </c>
      <c r="F44" s="17">
        <f>+assessment!J44</f>
        <v>506706.08507553255</v>
      </c>
      <c r="H44" s="17">
        <v>-383342.41</v>
      </c>
      <c r="J44" s="17">
        <f t="shared" si="1"/>
        <v>123363.67507553258</v>
      </c>
      <c r="K44" s="17"/>
    </row>
    <row r="45" spans="1:11" x14ac:dyDescent="0.2">
      <c r="A45" t="s">
        <v>65</v>
      </c>
      <c r="B45" t="s">
        <v>545</v>
      </c>
      <c r="D45" s="4">
        <f>+assessment!H45</f>
        <v>1.1267040988737251E-5</v>
      </c>
      <c r="F45" s="17">
        <f>+assessment!J45</f>
        <v>569.89759487320657</v>
      </c>
      <c r="H45" s="17">
        <v>-431.31</v>
      </c>
      <c r="J45" s="17">
        <f t="shared" si="1"/>
        <v>138.58759487320657</v>
      </c>
      <c r="K45" s="17"/>
    </row>
    <row r="46" spans="1:11" x14ac:dyDescent="0.2">
      <c r="A46" t="s">
        <v>66</v>
      </c>
      <c r="B46" t="s">
        <v>67</v>
      </c>
      <c r="D46" s="4">
        <f>+assessment!H46</f>
        <v>1.3356124544956999E-4</v>
      </c>
      <c r="F46" s="17">
        <f>+assessment!J46</f>
        <v>6755.6541798389808</v>
      </c>
      <c r="H46" s="17">
        <v>-6816.86</v>
      </c>
      <c r="J46" s="17">
        <f t="shared" si="1"/>
        <v>-61.205820161018892</v>
      </c>
      <c r="K46" s="17"/>
    </row>
    <row r="47" spans="1:11" x14ac:dyDescent="0.2">
      <c r="A47" t="s">
        <v>68</v>
      </c>
      <c r="B47" t="s">
        <v>69</v>
      </c>
      <c r="D47" s="4">
        <f>+assessment!H47</f>
        <v>8.4026370327284648E-4</v>
      </c>
      <c r="F47" s="17">
        <f>+assessment!J47</f>
        <v>42501.333227875068</v>
      </c>
      <c r="H47" s="17">
        <v>-32159.73</v>
      </c>
      <c r="J47" s="17">
        <f t="shared" si="1"/>
        <v>10341.603227875068</v>
      </c>
      <c r="K47" s="17"/>
    </row>
    <row r="48" spans="1:11" x14ac:dyDescent="0.2">
      <c r="A48" t="s">
        <v>70</v>
      </c>
      <c r="B48" t="s">
        <v>71</v>
      </c>
      <c r="D48" s="4">
        <f>+assessment!H48</f>
        <v>1.4053378221640529E-5</v>
      </c>
      <c r="F48" s="17">
        <f>+assessment!J48</f>
        <v>710.83316874078776</v>
      </c>
      <c r="H48" s="17">
        <v>-537.94000000000005</v>
      </c>
      <c r="J48" s="17">
        <f t="shared" si="1"/>
        <v>172.8931687407877</v>
      </c>
      <c r="K48" s="17"/>
    </row>
    <row r="49" spans="1:11" x14ac:dyDescent="0.2">
      <c r="A49" t="s">
        <v>72</v>
      </c>
      <c r="B49" t="s">
        <v>73</v>
      </c>
      <c r="D49" s="4">
        <f>+assessment!H49</f>
        <v>2.0227445412406422E-5</v>
      </c>
      <c r="F49" s="17">
        <f>+assessment!J49</f>
        <v>1023.1233295842871</v>
      </c>
      <c r="H49" s="17">
        <v>-774.36</v>
      </c>
      <c r="J49" s="17">
        <f t="shared" si="1"/>
        <v>248.76332958428713</v>
      </c>
      <c r="K49" s="17"/>
    </row>
    <row r="50" spans="1:11" x14ac:dyDescent="0.2">
      <c r="A50" t="s">
        <v>74</v>
      </c>
      <c r="B50" t="s">
        <v>75</v>
      </c>
      <c r="D50" s="4">
        <f>+assessment!H50</f>
        <v>1.4221693266272238E-5</v>
      </c>
      <c r="F50" s="17">
        <f>+assessment!J50</f>
        <v>719.34670296973684</v>
      </c>
      <c r="H50" s="17">
        <v>-544.44000000000005</v>
      </c>
      <c r="J50" s="17">
        <f t="shared" si="1"/>
        <v>174.90670296973678</v>
      </c>
      <c r="K50" s="17"/>
    </row>
    <row r="51" spans="1:11" x14ac:dyDescent="0.2">
      <c r="A51" t="s">
        <v>76</v>
      </c>
      <c r="B51" t="s">
        <v>77</v>
      </c>
      <c r="D51" s="4">
        <f>+assessment!H51</f>
        <v>7.2604217194310264E-5</v>
      </c>
      <c r="F51" s="17">
        <f>+assessment!J51</f>
        <v>3672.3900088808173</v>
      </c>
      <c r="H51" s="17">
        <v>-2778.79</v>
      </c>
      <c r="J51" s="17">
        <f t="shared" si="1"/>
        <v>893.60000888081731</v>
      </c>
      <c r="K51" s="17"/>
    </row>
    <row r="52" spans="1:11" x14ac:dyDescent="0.2">
      <c r="A52" t="s">
        <v>78</v>
      </c>
      <c r="B52" t="s">
        <v>79</v>
      </c>
      <c r="D52" s="4">
        <f>+assessment!H52</f>
        <v>1.7795204658672101E-5</v>
      </c>
      <c r="F52" s="17">
        <f>+assessment!J52</f>
        <v>900.09829070394721</v>
      </c>
      <c r="H52" s="17">
        <v>-681.27</v>
      </c>
      <c r="J52" s="17">
        <f t="shared" si="1"/>
        <v>218.82829070394723</v>
      </c>
      <c r="K52" s="17"/>
    </row>
    <row r="53" spans="1:11" x14ac:dyDescent="0.2">
      <c r="A53" t="s">
        <v>80</v>
      </c>
      <c r="B53" t="s">
        <v>81</v>
      </c>
      <c r="D53" s="4">
        <f>+assessment!H53</f>
        <v>2.5490574288496843E-4</v>
      </c>
      <c r="F53" s="17">
        <f>+assessment!J53</f>
        <v>12893.373684779022</v>
      </c>
      <c r="H53" s="17">
        <v>-9757</v>
      </c>
      <c r="J53" s="17">
        <f t="shared" si="1"/>
        <v>3136.3736847790224</v>
      </c>
      <c r="K53" s="17"/>
    </row>
    <row r="54" spans="1:11" x14ac:dyDescent="0.2">
      <c r="A54" t="s">
        <v>82</v>
      </c>
      <c r="B54" t="s">
        <v>508</v>
      </c>
      <c r="D54" s="4">
        <f>+assessment!H54</f>
        <v>5.8860918472190219E-4</v>
      </c>
      <c r="F54" s="17">
        <f>+assessment!J54</f>
        <v>29772.409546447037</v>
      </c>
      <c r="H54" s="17">
        <v>-22530.86</v>
      </c>
      <c r="J54" s="17">
        <f t="shared" si="1"/>
        <v>7241.5495464470368</v>
      </c>
      <c r="K54" s="17"/>
    </row>
    <row r="55" spans="1:11" x14ac:dyDescent="0.2">
      <c r="A55" t="s">
        <v>83</v>
      </c>
      <c r="B55" t="s">
        <v>84</v>
      </c>
      <c r="D55" s="4">
        <f>+assessment!H55</f>
        <v>6.3094138386668213E-6</v>
      </c>
      <c r="F55" s="17">
        <f>+assessment!J55</f>
        <v>319.1361223688009</v>
      </c>
      <c r="H55" s="17">
        <v>-241.54</v>
      </c>
      <c r="J55" s="17">
        <f t="shared" si="1"/>
        <v>77.596122368800906</v>
      </c>
      <c r="K55" s="17"/>
    </row>
    <row r="56" spans="1:11" x14ac:dyDescent="0.2">
      <c r="A56" t="s">
        <v>85</v>
      </c>
      <c r="B56" t="s">
        <v>86</v>
      </c>
      <c r="D56" s="4">
        <f>+assessment!H56</f>
        <v>5.3553713110061126E-3</v>
      </c>
      <c r="F56" s="17">
        <f>+assessment!J56</f>
        <v>270879.74853789964</v>
      </c>
      <c r="H56" s="17">
        <v>-204898.97</v>
      </c>
      <c r="J56" s="17">
        <f t="shared" si="1"/>
        <v>65980.778537899634</v>
      </c>
      <c r="K56" s="17"/>
    </row>
    <row r="57" spans="1:11" x14ac:dyDescent="0.2">
      <c r="A57" t="s">
        <v>87</v>
      </c>
      <c r="B57" t="s">
        <v>88</v>
      </c>
      <c r="D57" s="4">
        <f>+assessment!H57</f>
        <v>8.3717387050649553E-4</v>
      </c>
      <c r="F57" s="17">
        <f>+assessment!J57</f>
        <v>42345.046562736985</v>
      </c>
      <c r="H57" s="17">
        <v>-32036.49</v>
      </c>
      <c r="J57" s="17">
        <f t="shared" si="1"/>
        <v>10308.556562736983</v>
      </c>
      <c r="K57" s="17"/>
    </row>
    <row r="58" spans="1:11" x14ac:dyDescent="0.2">
      <c r="A58" t="s">
        <v>89</v>
      </c>
      <c r="B58" t="s">
        <v>90</v>
      </c>
      <c r="D58" s="4">
        <f>+assessment!H58</f>
        <v>4.6653369044855487E-2</v>
      </c>
      <c r="F58" s="17">
        <f>+assessment!J58</f>
        <v>2359771.5529723163</v>
      </c>
      <c r="H58" s="17">
        <v>-2380100.5099999998</v>
      </c>
      <c r="J58" s="17">
        <f t="shared" si="1"/>
        <v>-20328.9570276835</v>
      </c>
      <c r="K58" s="17"/>
    </row>
    <row r="59" spans="1:11" x14ac:dyDescent="0.2">
      <c r="A59" t="s">
        <v>91</v>
      </c>
      <c r="B59" t="s">
        <v>92</v>
      </c>
      <c r="D59" s="4">
        <f>+assessment!H59</f>
        <v>1.4264686582585824E-4</v>
      </c>
      <c r="F59" s="17">
        <f>+assessment!J59</f>
        <v>7215.2134559216338</v>
      </c>
      <c r="H59" s="17">
        <v>-5458.6</v>
      </c>
      <c r="J59" s="17">
        <f t="shared" si="1"/>
        <v>1756.6134559216334</v>
      </c>
      <c r="K59" s="17"/>
    </row>
    <row r="60" spans="1:11" x14ac:dyDescent="0.2">
      <c r="A60" t="s">
        <v>93</v>
      </c>
      <c r="B60" t="s">
        <v>94</v>
      </c>
      <c r="D60" s="4">
        <f>+assessment!H60</f>
        <v>2.3313234122011432E-5</v>
      </c>
      <c r="F60" s="17">
        <f>+assessment!J60</f>
        <v>1179.2054425053907</v>
      </c>
      <c r="H60" s="17">
        <v>-892.4</v>
      </c>
      <c r="J60" s="17">
        <f t="shared" si="1"/>
        <v>286.80544250539072</v>
      </c>
      <c r="K60" s="17"/>
    </row>
    <row r="61" spans="1:11" x14ac:dyDescent="0.2">
      <c r="A61" t="s">
        <v>95</v>
      </c>
      <c r="B61" t="s">
        <v>96</v>
      </c>
      <c r="D61" s="4">
        <f>+assessment!H61</f>
        <v>5.0812474048200502E-5</v>
      </c>
      <c r="F61" s="17">
        <f>+assessment!J61</f>
        <v>2570.1430196777987</v>
      </c>
      <c r="H61" s="17">
        <v>-2593.5500000000002</v>
      </c>
      <c r="J61" s="17">
        <f t="shared" si="1"/>
        <v>-23.406980322201434</v>
      </c>
      <c r="K61" s="17"/>
    </row>
    <row r="62" spans="1:11" x14ac:dyDescent="0.2">
      <c r="A62" t="s">
        <v>500</v>
      </c>
      <c r="B62" t="s">
        <v>501</v>
      </c>
      <c r="D62" s="4">
        <f>+assessment!H62</f>
        <v>5.8544756431203483E-4</v>
      </c>
      <c r="F62" s="17">
        <f>+assessment!J62</f>
        <v>29612.491794369402</v>
      </c>
      <c r="H62" s="17">
        <v>-22402.22</v>
      </c>
      <c r="J62" s="17">
        <f t="shared" si="1"/>
        <v>7210.2717943694006</v>
      </c>
      <c r="K62" s="17"/>
    </row>
    <row r="63" spans="1:11" x14ac:dyDescent="0.2">
      <c r="A63" t="s">
        <v>97</v>
      </c>
      <c r="B63" t="s">
        <v>502</v>
      </c>
      <c r="D63" s="4">
        <f>+assessment!H63</f>
        <v>8.4258734232506912E-5</v>
      </c>
      <c r="F63" s="17">
        <f>+assessment!J63</f>
        <v>4261.8865089926412</v>
      </c>
      <c r="H63" s="17">
        <v>-3225.48</v>
      </c>
      <c r="J63" s="17">
        <f t="shared" si="1"/>
        <v>1036.4065089926412</v>
      </c>
      <c r="K63" s="17"/>
    </row>
    <row r="64" spans="1:11" x14ac:dyDescent="0.2">
      <c r="A64" t="s">
        <v>98</v>
      </c>
      <c r="B64" t="s">
        <v>99</v>
      </c>
      <c r="D64" s="4">
        <f>+assessment!H64</f>
        <v>3.3609921838990243E-4</v>
      </c>
      <c r="F64" s="17">
        <f>+assessment!J64</f>
        <v>17000.216506768651</v>
      </c>
      <c r="H64" s="17">
        <v>-12866.86</v>
      </c>
      <c r="J64" s="17">
        <f t="shared" si="1"/>
        <v>4133.3565067686504</v>
      </c>
      <c r="K64" s="17"/>
    </row>
    <row r="65" spans="1:11" x14ac:dyDescent="0.2">
      <c r="A65" t="s">
        <v>100</v>
      </c>
      <c r="B65" t="s">
        <v>101</v>
      </c>
      <c r="D65" s="4">
        <f>+assessment!H65</f>
        <v>8.6521159122580438E-4</v>
      </c>
      <c r="F65" s="17">
        <f>+assessment!J65</f>
        <v>43763.221007973611</v>
      </c>
      <c r="H65" s="17">
        <v>-33111.980000000003</v>
      </c>
      <c r="J65" s="17">
        <f t="shared" si="1"/>
        <v>10651.241007973607</v>
      </c>
      <c r="K65" s="17"/>
    </row>
    <row r="66" spans="1:11" x14ac:dyDescent="0.2">
      <c r="A66" t="s">
        <v>102</v>
      </c>
      <c r="B66" t="s">
        <v>103</v>
      </c>
      <c r="D66" s="4">
        <f>+assessment!H66</f>
        <v>3.9878518766940868E-3</v>
      </c>
      <c r="F66" s="17">
        <f>+assessment!J66</f>
        <v>201709.32150778227</v>
      </c>
      <c r="H66" s="17">
        <v>-152613.15</v>
      </c>
      <c r="J66" s="17">
        <f t="shared" si="1"/>
        <v>49096.171507782274</v>
      </c>
      <c r="K66" s="17"/>
    </row>
    <row r="67" spans="1:11" x14ac:dyDescent="0.2">
      <c r="A67" t="s">
        <v>104</v>
      </c>
      <c r="B67" t="s">
        <v>546</v>
      </c>
      <c r="D67" s="4">
        <f>+assessment!H67</f>
        <v>1.0622298853545445E-3</v>
      </c>
      <c r="F67" s="17">
        <f>+assessment!J67</f>
        <v>53728.592757506471</v>
      </c>
      <c r="H67" s="17">
        <v>-40660.71</v>
      </c>
      <c r="J67" s="17">
        <f t="shared" si="1"/>
        <v>13067.882757506472</v>
      </c>
      <c r="K67" s="17"/>
    </row>
    <row r="68" spans="1:11" x14ac:dyDescent="0.2">
      <c r="A68" t="s">
        <v>105</v>
      </c>
      <c r="B68" t="s">
        <v>106</v>
      </c>
      <c r="D68" s="4">
        <f>+assessment!H68</f>
        <v>3.2259535284543813E-5</v>
      </c>
      <c r="F68" s="17">
        <f>+assessment!J68</f>
        <v>1631.7178209226797</v>
      </c>
      <c r="H68" s="17">
        <v>-1234.8900000000001</v>
      </c>
      <c r="J68" s="17">
        <f t="shared" si="1"/>
        <v>396.82782092267962</v>
      </c>
      <c r="K68" s="17"/>
    </row>
    <row r="69" spans="1:11" x14ac:dyDescent="0.2">
      <c r="A69" t="s">
        <v>107</v>
      </c>
      <c r="B69" t="s">
        <v>108</v>
      </c>
      <c r="D69" s="4">
        <f>+assessment!H69</f>
        <v>9.589939899243879E-5</v>
      </c>
      <c r="F69" s="17">
        <f>+assessment!J69</f>
        <v>4850.6823477618382</v>
      </c>
      <c r="H69" s="17">
        <v>-3670.3</v>
      </c>
      <c r="J69" s="17">
        <f t="shared" si="1"/>
        <v>1180.382347761838</v>
      </c>
      <c r="K69" s="17"/>
    </row>
    <row r="70" spans="1:11" x14ac:dyDescent="0.2">
      <c r="A70" t="s">
        <v>109</v>
      </c>
      <c r="B70" t="s">
        <v>110</v>
      </c>
      <c r="D70" s="4">
        <f>+assessment!H70</f>
        <v>2.8829452511694824E-3</v>
      </c>
      <c r="F70" s="17">
        <f>+assessment!J70</f>
        <v>145822.09884875524</v>
      </c>
      <c r="H70" s="17">
        <v>-110314.03</v>
      </c>
      <c r="J70" s="17">
        <f t="shared" si="1"/>
        <v>35508.06884875524</v>
      </c>
      <c r="K70" s="17"/>
    </row>
    <row r="71" spans="1:11" x14ac:dyDescent="0.2">
      <c r="A71" t="s">
        <v>111</v>
      </c>
      <c r="B71" t="s">
        <v>112</v>
      </c>
      <c r="D71" s="4">
        <f>+assessment!H71</f>
        <v>4.9038244623603892E-5</v>
      </c>
      <c r="F71" s="17">
        <f>+assessment!J71</f>
        <v>2480.4008164816246</v>
      </c>
      <c r="H71" s="17">
        <v>-1876.93</v>
      </c>
      <c r="J71" s="17">
        <f t="shared" si="1"/>
        <v>603.47081648162452</v>
      </c>
      <c r="K71" s="17"/>
    </row>
    <row r="72" spans="1:11" x14ac:dyDescent="0.2">
      <c r="A72" t="s">
        <v>113</v>
      </c>
      <c r="B72" t="s">
        <v>114</v>
      </c>
      <c r="D72" s="4">
        <f>+assessment!H72</f>
        <v>4.3525245033435173E-5</v>
      </c>
      <c r="F72" s="17">
        <f>+assessment!J72</f>
        <v>2201.5480804247686</v>
      </c>
      <c r="H72" s="17">
        <v>-1666.21</v>
      </c>
      <c r="J72" s="17">
        <f t="shared" si="1"/>
        <v>535.33808042476858</v>
      </c>
      <c r="K72" s="17"/>
    </row>
    <row r="73" spans="1:11" x14ac:dyDescent="0.2">
      <c r="A73" t="s">
        <v>115</v>
      </c>
      <c r="B73" t="s">
        <v>116</v>
      </c>
      <c r="D73" s="4">
        <f>+assessment!H73</f>
        <v>7.321756859526338E-6</v>
      </c>
      <c r="F73" s="17">
        <f>+assessment!J73</f>
        <v>370.34139031370563</v>
      </c>
      <c r="H73" s="17">
        <v>-280.27999999999997</v>
      </c>
      <c r="J73" s="17">
        <f t="shared" si="1"/>
        <v>90.061390313705658</v>
      </c>
      <c r="K73" s="17"/>
    </row>
    <row r="74" spans="1:11" x14ac:dyDescent="0.2">
      <c r="A74" t="s">
        <v>117</v>
      </c>
      <c r="B74" t="s">
        <v>118</v>
      </c>
      <c r="D74" s="4">
        <f>+assessment!H74</f>
        <v>1.0804768133952087E-4</v>
      </c>
      <c r="F74" s="17">
        <f>+assessment!J74</f>
        <v>5465.1539644323866</v>
      </c>
      <c r="H74" s="17">
        <v>-4135.42</v>
      </c>
      <c r="J74" s="17">
        <f t="shared" si="1"/>
        <v>1329.7339644323865</v>
      </c>
      <c r="K74" s="17"/>
    </row>
    <row r="75" spans="1:11" x14ac:dyDescent="0.2">
      <c r="A75" t="s">
        <v>119</v>
      </c>
      <c r="B75" t="s">
        <v>120</v>
      </c>
      <c r="D75" s="4">
        <f>+assessment!H75</f>
        <v>3.7423018466063501E-5</v>
      </c>
      <c r="F75" s="17">
        <f>+assessment!J75</f>
        <v>1892.8916862931756</v>
      </c>
      <c r="H75" s="17">
        <v>-1432.68</v>
      </c>
      <c r="J75" s="17">
        <f t="shared" si="1"/>
        <v>460.21168629317549</v>
      </c>
      <c r="K75" s="17"/>
    </row>
    <row r="76" spans="1:11" x14ac:dyDescent="0.2">
      <c r="A76" t="s">
        <v>121</v>
      </c>
      <c r="B76" t="s">
        <v>122</v>
      </c>
      <c r="D76" s="4">
        <f>+assessment!H76</f>
        <v>2.9196133636480036E-4</v>
      </c>
      <c r="F76" s="17">
        <f>+assessment!J76</f>
        <v>14767.680667585362</v>
      </c>
      <c r="H76" s="17">
        <v>-11176.98</v>
      </c>
      <c r="J76" s="17">
        <f t="shared" si="1"/>
        <v>3590.7006675853627</v>
      </c>
      <c r="K76" s="17"/>
    </row>
    <row r="77" spans="1:11" x14ac:dyDescent="0.2">
      <c r="A77" t="s">
        <v>123</v>
      </c>
      <c r="B77" t="s">
        <v>124</v>
      </c>
      <c r="D77" s="4">
        <f>+assessment!H77</f>
        <v>7.2453787811408712E-5</v>
      </c>
      <c r="F77" s="17">
        <f>+assessment!J77</f>
        <v>3664.7811483468445</v>
      </c>
      <c r="H77" s="17">
        <v>-2772.71</v>
      </c>
      <c r="J77" s="17">
        <f t="shared" si="1"/>
        <v>892.07114834684444</v>
      </c>
      <c r="K77" s="17"/>
    </row>
    <row r="78" spans="1:11" x14ac:dyDescent="0.2">
      <c r="A78" t="s">
        <v>125</v>
      </c>
      <c r="B78" t="s">
        <v>126</v>
      </c>
      <c r="D78" s="4">
        <f>+assessment!H78</f>
        <v>2.4819488658284227E-4</v>
      </c>
      <c r="F78" s="17">
        <f>+assessment!J78</f>
        <v>12553.932222735488</v>
      </c>
      <c r="H78" s="17">
        <v>-9497.26</v>
      </c>
      <c r="J78" s="17">
        <f t="shared" si="1"/>
        <v>3056.6722227354876</v>
      </c>
      <c r="K78" s="17"/>
    </row>
    <row r="79" spans="1:11" x14ac:dyDescent="0.2">
      <c r="A79" t="s">
        <v>127</v>
      </c>
      <c r="B79" t="s">
        <v>509</v>
      </c>
      <c r="D79" s="4">
        <f>+assessment!H79</f>
        <v>4.5430899700850696E-5</v>
      </c>
      <c r="F79" s="17">
        <f>+assessment!J79</f>
        <v>2297.9378967664879</v>
      </c>
      <c r="H79" s="17">
        <v>-1739.02</v>
      </c>
      <c r="J79" s="17">
        <f t="shared" si="1"/>
        <v>558.91789676648796</v>
      </c>
      <c r="K79" s="17"/>
    </row>
    <row r="80" spans="1:11" x14ac:dyDescent="0.2">
      <c r="A80" t="s">
        <v>128</v>
      </c>
      <c r="B80" t="s">
        <v>129</v>
      </c>
      <c r="D80" s="4">
        <f>+assessment!H80</f>
        <v>1.945738151647943E-4</v>
      </c>
      <c r="F80" s="17">
        <f>+assessment!J80</f>
        <v>9841.7276903993716</v>
      </c>
      <c r="H80" s="17">
        <v>-7447.3</v>
      </c>
      <c r="J80" s="17">
        <f t="shared" si="1"/>
        <v>2394.4276903993714</v>
      </c>
      <c r="K80" s="17"/>
    </row>
    <row r="81" spans="1:11" x14ac:dyDescent="0.2">
      <c r="A81" t="s">
        <v>488</v>
      </c>
      <c r="B81" t="s">
        <v>547</v>
      </c>
      <c r="D81" s="4">
        <f>+assessment!H81</f>
        <v>9.8713674987123264E-6</v>
      </c>
      <c r="F81" s="17">
        <f>+assessment!J81</f>
        <v>499.30310906379242</v>
      </c>
      <c r="H81" s="17">
        <v>-377.88</v>
      </c>
      <c r="J81" s="17">
        <f t="shared" si="1"/>
        <v>121.42310906379242</v>
      </c>
      <c r="K81" s="17"/>
    </row>
    <row r="82" spans="1:11" x14ac:dyDescent="0.2">
      <c r="A82" t="s">
        <v>130</v>
      </c>
      <c r="B82" t="s">
        <v>503</v>
      </c>
      <c r="D82" s="4">
        <f>+assessment!H82</f>
        <v>2.3237158414794265E-4</v>
      </c>
      <c r="F82" s="17">
        <f>+assessment!J82</f>
        <v>11753.574612461871</v>
      </c>
      <c r="H82" s="17">
        <v>-8894.23</v>
      </c>
      <c r="J82" s="17">
        <f t="shared" si="1"/>
        <v>2859.3446124618713</v>
      </c>
      <c r="K82" s="17"/>
    </row>
    <row r="83" spans="1:11" x14ac:dyDescent="0.2">
      <c r="A83" t="s">
        <v>131</v>
      </c>
      <c r="B83" t="s">
        <v>132</v>
      </c>
      <c r="D83" s="4">
        <f>+assessment!H83</f>
        <v>4.2150694861127142E-5</v>
      </c>
      <c r="F83" s="17">
        <f>+assessment!J83</f>
        <v>2132.0220320138369</v>
      </c>
      <c r="H83" s="17">
        <v>-1613.47</v>
      </c>
      <c r="J83" s="17">
        <f t="shared" si="1"/>
        <v>518.55203201383688</v>
      </c>
      <c r="K83" s="17"/>
    </row>
    <row r="84" spans="1:11" x14ac:dyDescent="0.2">
      <c r="A84" t="s">
        <v>133</v>
      </c>
      <c r="B84" t="s">
        <v>548</v>
      </c>
      <c r="D84" s="4">
        <f>+assessment!H84</f>
        <v>1.3488570667422427E-4</v>
      </c>
      <c r="F84" s="17">
        <f>+assessment!J84</f>
        <v>6822.6466818799181</v>
      </c>
      <c r="H84" s="17">
        <v>-5163.28</v>
      </c>
      <c r="J84" s="17">
        <f t="shared" si="1"/>
        <v>1659.3666818799184</v>
      </c>
      <c r="K84" s="17"/>
    </row>
    <row r="85" spans="1:11" x14ac:dyDescent="0.2">
      <c r="A85" t="s">
        <v>134</v>
      </c>
      <c r="B85" t="s">
        <v>135</v>
      </c>
      <c r="D85" s="4">
        <f>+assessment!H85</f>
        <v>2.1368138276406644E-5</v>
      </c>
      <c r="F85" s="17">
        <f>+assessment!J85</f>
        <v>1080.8206540488547</v>
      </c>
      <c r="H85" s="17">
        <v>-817.79</v>
      </c>
      <c r="J85" s="17">
        <f t="shared" si="1"/>
        <v>263.03065404885479</v>
      </c>
      <c r="K85" s="17"/>
    </row>
    <row r="86" spans="1:11" x14ac:dyDescent="0.2">
      <c r="A86" t="s">
        <v>136</v>
      </c>
      <c r="B86" t="s">
        <v>549</v>
      </c>
      <c r="D86" s="4">
        <f>+assessment!H86</f>
        <v>4.5852127346365779E-6</v>
      </c>
      <c r="F86" s="17">
        <f>+assessment!J86</f>
        <v>231.92439896717249</v>
      </c>
      <c r="H86" s="17">
        <v>-175.53</v>
      </c>
      <c r="J86" s="17">
        <f t="shared" si="1"/>
        <v>56.394398967172492</v>
      </c>
      <c r="K86" s="17"/>
    </row>
    <row r="87" spans="1:11" x14ac:dyDescent="0.2">
      <c r="A87" t="s">
        <v>137</v>
      </c>
      <c r="B87" t="s">
        <v>138</v>
      </c>
      <c r="D87" s="4">
        <f>+assessment!H87</f>
        <v>1.2140858648337624E-4</v>
      </c>
      <c r="F87" s="17">
        <f>+assessment!J87</f>
        <v>6140.9611896323013</v>
      </c>
      <c r="H87" s="17">
        <v>-4645.09</v>
      </c>
      <c r="J87" s="17">
        <f t="shared" si="1"/>
        <v>1495.8711896323011</v>
      </c>
      <c r="K87" s="17"/>
    </row>
    <row r="88" spans="1:11" x14ac:dyDescent="0.2">
      <c r="A88" t="s">
        <v>139</v>
      </c>
      <c r="B88" t="s">
        <v>140</v>
      </c>
      <c r="D88" s="4">
        <f>+assessment!H88</f>
        <v>8.9205678281346837E-6</v>
      </c>
      <c r="F88" s="17">
        <f>+assessment!J88</f>
        <v>451.210762012771</v>
      </c>
      <c r="H88" s="17">
        <v>-341.47</v>
      </c>
      <c r="J88" s="17">
        <f t="shared" ref="J88:J150" si="2">SUM(F88:H88)</f>
        <v>109.74076201277097</v>
      </c>
      <c r="K88" s="17"/>
    </row>
    <row r="89" spans="1:11" x14ac:dyDescent="0.2">
      <c r="A89" t="s">
        <v>141</v>
      </c>
      <c r="B89" t="s">
        <v>142</v>
      </c>
      <c r="D89" s="4">
        <f>+assessment!H89</f>
        <v>1.0253216212290401E-4</v>
      </c>
      <c r="F89" s="17">
        <f>+assessment!J89</f>
        <v>5186.173783285536</v>
      </c>
      <c r="H89" s="17">
        <v>-3924.82</v>
      </c>
      <c r="J89" s="17">
        <f t="shared" si="2"/>
        <v>1261.3537832855359</v>
      </c>
      <c r="K89" s="17"/>
    </row>
    <row r="90" spans="1:11" x14ac:dyDescent="0.2">
      <c r="A90" t="s">
        <v>143</v>
      </c>
      <c r="B90" t="s">
        <v>144</v>
      </c>
      <c r="D90" s="4">
        <f>+assessment!H90</f>
        <v>1.7233214659058153E-5</v>
      </c>
      <c r="F90" s="17">
        <f>+assessment!J90</f>
        <v>871.67230472919675</v>
      </c>
      <c r="H90" s="17">
        <v>-659.68</v>
      </c>
      <c r="J90" s="17">
        <f t="shared" si="2"/>
        <v>211.9923047291968</v>
      </c>
      <c r="K90" s="17"/>
    </row>
    <row r="91" spans="1:11" x14ac:dyDescent="0.2">
      <c r="A91" t="s">
        <v>145</v>
      </c>
      <c r="B91" t="s">
        <v>146</v>
      </c>
      <c r="D91" s="4">
        <f>+assessment!H91</f>
        <v>3.5670992425912346E-2</v>
      </c>
      <c r="F91" s="17">
        <f>+assessment!J91</f>
        <v>1804272.5512926492</v>
      </c>
      <c r="H91" s="17">
        <v>-1364965.81</v>
      </c>
      <c r="J91" s="17">
        <f t="shared" si="2"/>
        <v>439306.74129264918</v>
      </c>
      <c r="K91" s="17"/>
    </row>
    <row r="92" spans="1:11" x14ac:dyDescent="0.2">
      <c r="A92" t="s">
        <v>147</v>
      </c>
      <c r="B92" t="s">
        <v>493</v>
      </c>
      <c r="D92" s="4">
        <f>+assessment!H92</f>
        <v>3.5653649311671982E-2</v>
      </c>
      <c r="F92" s="17">
        <f>+assessment!J92</f>
        <v>1803395.3201631028</v>
      </c>
      <c r="H92" s="17">
        <v>-1364278.36</v>
      </c>
      <c r="J92" s="17">
        <f t="shared" si="2"/>
        <v>439116.96016310272</v>
      </c>
      <c r="K92" s="17"/>
    </row>
    <row r="93" spans="1:11" x14ac:dyDescent="0.2">
      <c r="A93" t="s">
        <v>148</v>
      </c>
      <c r="B93" t="s">
        <v>149</v>
      </c>
      <c r="D93" s="4">
        <f>+assessment!H93</f>
        <v>3.6784436716849037E-5</v>
      </c>
      <c r="F93" s="17">
        <f>+assessment!J93</f>
        <v>1860.5916171471561</v>
      </c>
      <c r="H93" s="17">
        <v>-1407.79</v>
      </c>
      <c r="J93" s="17">
        <f t="shared" si="2"/>
        <v>452.80161714715609</v>
      </c>
      <c r="K93" s="17"/>
    </row>
    <row r="94" spans="1:11" x14ac:dyDescent="0.2">
      <c r="A94" t="s">
        <v>492</v>
      </c>
      <c r="B94" t="s">
        <v>497</v>
      </c>
      <c r="D94" s="4">
        <f>+assessment!H94</f>
        <v>7.5904333742434382E-2</v>
      </c>
      <c r="F94" s="17">
        <f>+assessment!J94</f>
        <v>3839313.0266862214</v>
      </c>
      <c r="H94" s="17">
        <v>-2904200.4400000004</v>
      </c>
      <c r="J94" s="17">
        <f t="shared" si="2"/>
        <v>935112.58668622095</v>
      </c>
      <c r="K94" s="17"/>
    </row>
    <row r="95" spans="1:11" x14ac:dyDescent="0.2">
      <c r="A95" t="s">
        <v>490</v>
      </c>
      <c r="B95" t="s">
        <v>498</v>
      </c>
      <c r="D95" s="4">
        <f>+assessment!H95</f>
        <v>8.0359612977311985E-3</v>
      </c>
      <c r="F95" s="17">
        <f>+assessment!J95</f>
        <v>406466.52662834118</v>
      </c>
      <c r="H95" s="17">
        <v>-307538.78999999998</v>
      </c>
      <c r="J95" s="17">
        <f t="shared" si="2"/>
        <v>98927.736628341198</v>
      </c>
      <c r="K95" s="17"/>
    </row>
    <row r="96" spans="1:11" x14ac:dyDescent="0.2">
      <c r="A96" t="s">
        <v>491</v>
      </c>
      <c r="B96" t="s">
        <v>499</v>
      </c>
      <c r="D96" s="4">
        <f>+assessment!H96</f>
        <v>0.16087270802931219</v>
      </c>
      <c r="F96" s="17">
        <f>+assessment!J96</f>
        <v>8137093.8011400374</v>
      </c>
      <c r="H96" s="17">
        <v>-6154915.6299999999</v>
      </c>
      <c r="J96" s="17">
        <f t="shared" si="2"/>
        <v>1982178.1711400375</v>
      </c>
      <c r="K96" s="17"/>
    </row>
    <row r="97" spans="1:11" x14ac:dyDescent="0.2">
      <c r="A97" t="s">
        <v>516</v>
      </c>
      <c r="B97" t="s">
        <v>561</v>
      </c>
      <c r="D97" s="4">
        <f>+assessment!H97</f>
        <v>4.8943720075262596E-5</v>
      </c>
      <c r="F97" s="17">
        <f>+assessment!J97</f>
        <v>2475.6196753807776</v>
      </c>
      <c r="H97" s="17">
        <v>-1873.51</v>
      </c>
      <c r="J97" s="17">
        <f t="shared" si="2"/>
        <v>602.10967538077762</v>
      </c>
      <c r="K97" s="17"/>
    </row>
    <row r="98" spans="1:11" x14ac:dyDescent="0.2">
      <c r="A98" t="s">
        <v>150</v>
      </c>
      <c r="B98" t="s">
        <v>151</v>
      </c>
      <c r="D98" s="4">
        <f>+assessment!H98</f>
        <v>2.2531635805103766E-3</v>
      </c>
      <c r="F98" s="17">
        <f>+assessment!J98</f>
        <v>113967.14600331617</v>
      </c>
      <c r="H98" s="17">
        <v>-86218.92</v>
      </c>
      <c r="J98" s="17">
        <f t="shared" si="2"/>
        <v>27748.226003316173</v>
      </c>
      <c r="K98" s="17"/>
    </row>
    <row r="99" spans="1:11" x14ac:dyDescent="0.2">
      <c r="A99" t="s">
        <v>152</v>
      </c>
      <c r="B99" t="s">
        <v>153</v>
      </c>
      <c r="D99" s="4">
        <f>+assessment!H99</f>
        <v>1.5686418971582957E-3</v>
      </c>
      <c r="F99" s="17">
        <f>+assessment!J99</f>
        <v>79343.391517034615</v>
      </c>
      <c r="H99" s="17">
        <v>-60017.53</v>
      </c>
      <c r="J99" s="17">
        <f t="shared" si="2"/>
        <v>19325.861517034617</v>
      </c>
      <c r="K99" s="17"/>
    </row>
    <row r="100" spans="1:11" x14ac:dyDescent="0.2">
      <c r="A100" t="s">
        <v>154</v>
      </c>
      <c r="B100" t="s">
        <v>155</v>
      </c>
      <c r="D100" s="4">
        <f>+assessment!H100</f>
        <v>1.9695764023240189E-5</v>
      </c>
      <c r="F100" s="17">
        <f>+assessment!J100</f>
        <v>996.23038180611093</v>
      </c>
      <c r="H100" s="17">
        <v>-753.97</v>
      </c>
      <c r="J100" s="17">
        <f t="shared" si="2"/>
        <v>242.2603818061109</v>
      </c>
      <c r="K100" s="17"/>
    </row>
    <row r="101" spans="1:11" x14ac:dyDescent="0.2">
      <c r="A101" t="s">
        <v>156</v>
      </c>
      <c r="B101" t="s">
        <v>157</v>
      </c>
      <c r="D101" s="4">
        <f>+assessment!H101</f>
        <v>7.7972377480576931E-4</v>
      </c>
      <c r="F101" s="17">
        <f>+assessment!J101</f>
        <v>39439.166358892195</v>
      </c>
      <c r="H101" s="17">
        <v>-29845.11</v>
      </c>
      <c r="J101" s="17">
        <f t="shared" si="2"/>
        <v>9594.0563588921941</v>
      </c>
      <c r="K101" s="17"/>
    </row>
    <row r="102" spans="1:11" x14ac:dyDescent="0.2">
      <c r="A102" t="s">
        <v>158</v>
      </c>
      <c r="B102" t="s">
        <v>485</v>
      </c>
      <c r="D102" s="4">
        <f>+assessment!H102</f>
        <v>5.6824279181831097E-3</v>
      </c>
      <c r="F102" s="17">
        <f>+assessment!J102</f>
        <v>287422.58121276781</v>
      </c>
      <c r="H102" s="17">
        <v>-217497.5</v>
      </c>
      <c r="J102" s="17">
        <f t="shared" si="2"/>
        <v>69925.081212767807</v>
      </c>
      <c r="K102" s="17"/>
    </row>
    <row r="103" spans="1:11" x14ac:dyDescent="0.2">
      <c r="A103" t="s">
        <v>159</v>
      </c>
      <c r="B103" t="s">
        <v>550</v>
      </c>
      <c r="D103" s="4">
        <f>+assessment!H103</f>
        <v>9.7595375915802491E-5</v>
      </c>
      <c r="F103" s="17">
        <f>+assessment!J103</f>
        <v>4936.466465397657</v>
      </c>
      <c r="H103" s="17">
        <v>-3735.97</v>
      </c>
      <c r="J103" s="17">
        <f t="shared" si="2"/>
        <v>1200.4964653976572</v>
      </c>
      <c r="K103" s="17"/>
    </row>
    <row r="104" spans="1:11" x14ac:dyDescent="0.2">
      <c r="A104" t="s">
        <v>520</v>
      </c>
      <c r="B104" t="s">
        <v>521</v>
      </c>
      <c r="D104" s="4">
        <f>+assessment!H104</f>
        <v>1.0733187343802207E-3</v>
      </c>
      <c r="F104" s="17">
        <f>+assessment!J104</f>
        <v>54289.477234270336</v>
      </c>
      <c r="H104" s="17">
        <v>-41077.89</v>
      </c>
      <c r="J104" s="17">
        <f t="shared" si="2"/>
        <v>13211.587234270337</v>
      </c>
      <c r="K104" s="17"/>
    </row>
    <row r="105" spans="1:11" x14ac:dyDescent="0.2">
      <c r="A105" t="s">
        <v>575</v>
      </c>
      <c r="B105" t="s">
        <v>576</v>
      </c>
      <c r="D105" s="4">
        <f>+assessment!H105</f>
        <v>0.10469345795277937</v>
      </c>
      <c r="F105" s="17">
        <f>+assessment!J105</f>
        <v>5295494.1715300372</v>
      </c>
      <c r="H105" s="17">
        <v>-4005391.97</v>
      </c>
      <c r="J105" s="17">
        <f t="shared" si="2"/>
        <v>1290102.201530037</v>
      </c>
      <c r="K105" s="17"/>
    </row>
    <row r="106" spans="1:11" x14ac:dyDescent="0.2">
      <c r="A106" t="s">
        <v>160</v>
      </c>
      <c r="B106" t="s">
        <v>161</v>
      </c>
      <c r="D106" s="4">
        <f>+assessment!H106</f>
        <v>0.28665296940633789</v>
      </c>
      <c r="F106" s="17">
        <f>+assessment!J106</f>
        <v>14499178.44367793</v>
      </c>
      <c r="H106" s="17">
        <v>-10967483.32</v>
      </c>
      <c r="J106" s="17">
        <f t="shared" si="2"/>
        <v>3531695.1236779299</v>
      </c>
      <c r="K106" s="17"/>
    </row>
    <row r="107" spans="1:11" x14ac:dyDescent="0.2">
      <c r="A107" t="s">
        <v>525</v>
      </c>
      <c r="B107" t="s">
        <v>524</v>
      </c>
      <c r="D107" s="4">
        <f>+assessment!H107</f>
        <v>3.2790620067195608E-3</v>
      </c>
      <c r="F107" s="17">
        <f>+assessment!J107</f>
        <v>165858.05917788047</v>
      </c>
      <c r="H107" s="17">
        <v>-125487.88</v>
      </c>
      <c r="J107" s="17">
        <f t="shared" si="2"/>
        <v>40370.179177880462</v>
      </c>
      <c r="K107" s="17"/>
    </row>
    <row r="108" spans="1:11" x14ac:dyDescent="0.2">
      <c r="A108" t="s">
        <v>162</v>
      </c>
      <c r="B108" t="s">
        <v>163</v>
      </c>
      <c r="D108" s="4">
        <f>+assessment!H108</f>
        <v>2.5531332648358147E-3</v>
      </c>
      <c r="F108" s="17">
        <f>+assessment!J108</f>
        <v>129139.89648881002</v>
      </c>
      <c r="H108" s="17">
        <v>-97720.3</v>
      </c>
      <c r="J108" s="17">
        <f t="shared" si="2"/>
        <v>31419.596488810013</v>
      </c>
      <c r="K108" s="17"/>
    </row>
    <row r="109" spans="1:11" x14ac:dyDescent="0.2">
      <c r="A109" t="s">
        <v>164</v>
      </c>
      <c r="B109" t="s">
        <v>165</v>
      </c>
      <c r="D109" s="4">
        <f>+assessment!H109</f>
        <v>2.9688628377905041E-3</v>
      </c>
      <c r="F109" s="17">
        <f>+assessment!J109</f>
        <v>150167.89168128121</v>
      </c>
      <c r="H109" s="17">
        <v>-113628.56</v>
      </c>
      <c r="J109" s="17">
        <f t="shared" si="2"/>
        <v>36539.331681281212</v>
      </c>
      <c r="K109" s="17"/>
    </row>
    <row r="110" spans="1:11" x14ac:dyDescent="0.2">
      <c r="A110" t="s">
        <v>166</v>
      </c>
      <c r="B110" t="s">
        <v>167</v>
      </c>
      <c r="D110" s="4">
        <f>+assessment!H110</f>
        <v>5.3819770270340482E-3</v>
      </c>
      <c r="F110" s="17">
        <f>+assessment!J110</f>
        <v>272225.4908307835</v>
      </c>
      <c r="H110" s="17">
        <v>-205945.01</v>
      </c>
      <c r="J110" s="17">
        <f t="shared" si="2"/>
        <v>66280.48083078349</v>
      </c>
      <c r="K110" s="17"/>
    </row>
    <row r="111" spans="1:11" x14ac:dyDescent="0.2">
      <c r="A111" t="s">
        <v>168</v>
      </c>
      <c r="B111" t="s">
        <v>169</v>
      </c>
      <c r="D111" s="4">
        <f>+assessment!H111</f>
        <v>1.6961433688090041E-2</v>
      </c>
      <c r="F111" s="17">
        <f>+assessment!J111</f>
        <v>857925.36603945028</v>
      </c>
      <c r="H111" s="17">
        <v>-649139.55000000005</v>
      </c>
      <c r="J111" s="17">
        <f t="shared" si="2"/>
        <v>208785.81603945023</v>
      </c>
      <c r="K111" s="17"/>
    </row>
    <row r="112" spans="1:11" x14ac:dyDescent="0.2">
      <c r="A112" t="s">
        <v>170</v>
      </c>
      <c r="B112" t="s">
        <v>171</v>
      </c>
      <c r="D112" s="4">
        <f>+assessment!H112</f>
        <v>6.0458193632321484E-3</v>
      </c>
      <c r="F112" s="17">
        <f>+assessment!J112</f>
        <v>305803.26436977088</v>
      </c>
      <c r="H112" s="17">
        <v>-231352.55</v>
      </c>
      <c r="J112" s="17">
        <f t="shared" si="2"/>
        <v>74450.714369770896</v>
      </c>
      <c r="K112" s="17"/>
    </row>
    <row r="113" spans="1:11" x14ac:dyDescent="0.2">
      <c r="A113" t="s">
        <v>172</v>
      </c>
      <c r="B113" t="s">
        <v>173</v>
      </c>
      <c r="D113" s="4">
        <f>+assessment!H113</f>
        <v>1.6491538827014814E-2</v>
      </c>
      <c r="F113" s="17">
        <f>+assessment!J113</f>
        <v>834157.63931885513</v>
      </c>
      <c r="H113" s="17">
        <v>-631115.46</v>
      </c>
      <c r="J113" s="17">
        <f t="shared" si="2"/>
        <v>203042.17931885517</v>
      </c>
      <c r="K113" s="17"/>
    </row>
    <row r="114" spans="1:11" x14ac:dyDescent="0.2">
      <c r="A114" t="s">
        <v>174</v>
      </c>
      <c r="B114" t="s">
        <v>175</v>
      </c>
      <c r="D114" s="4">
        <f>+assessment!H114</f>
        <v>4.7760907073647408E-3</v>
      </c>
      <c r="F114" s="17">
        <f>+assessment!J114</f>
        <v>241579.18744986222</v>
      </c>
      <c r="H114" s="17">
        <v>-182770.68</v>
      </c>
      <c r="J114" s="17">
        <f t="shared" si="2"/>
        <v>58808.507449862227</v>
      </c>
      <c r="K114" s="17"/>
    </row>
    <row r="115" spans="1:11" x14ac:dyDescent="0.2">
      <c r="A115" t="s">
        <v>176</v>
      </c>
      <c r="B115" t="s">
        <v>177</v>
      </c>
      <c r="D115" s="4">
        <f>+assessment!H115</f>
        <v>1.6664151649391312E-3</v>
      </c>
      <c r="F115" s="17">
        <f>+assessment!J115</f>
        <v>84288.855921299371</v>
      </c>
      <c r="H115" s="17">
        <v>-63776.67</v>
      </c>
      <c r="J115" s="17">
        <f t="shared" si="2"/>
        <v>20512.185921299373</v>
      </c>
      <c r="K115" s="17"/>
    </row>
    <row r="116" spans="1:11" x14ac:dyDescent="0.2">
      <c r="A116" t="s">
        <v>178</v>
      </c>
      <c r="B116" t="s">
        <v>179</v>
      </c>
      <c r="D116" s="4">
        <f>+assessment!H116</f>
        <v>1.6098564442709729E-3</v>
      </c>
      <c r="F116" s="17">
        <f>+assessment!J116</f>
        <v>81428.062310083318</v>
      </c>
      <c r="H116" s="17">
        <v>-61614.679999999993</v>
      </c>
      <c r="J116" s="17">
        <f t="shared" si="2"/>
        <v>19813.382310083325</v>
      </c>
      <c r="K116" s="17"/>
    </row>
    <row r="117" spans="1:11" x14ac:dyDescent="0.2">
      <c r="A117" t="s">
        <v>180</v>
      </c>
      <c r="B117" t="s">
        <v>551</v>
      </c>
      <c r="D117" s="4">
        <f>+assessment!H117</f>
        <v>1.4926008335091053E-2</v>
      </c>
      <c r="F117" s="17">
        <f>+assessment!J117</f>
        <v>754971.62562281266</v>
      </c>
      <c r="H117" s="17">
        <v>-571239.53</v>
      </c>
      <c r="J117" s="17">
        <f t="shared" si="2"/>
        <v>183732.09562281263</v>
      </c>
      <c r="K117" s="17"/>
    </row>
    <row r="118" spans="1:11" x14ac:dyDescent="0.2">
      <c r="A118" t="s">
        <v>181</v>
      </c>
      <c r="B118" t="s">
        <v>182</v>
      </c>
      <c r="D118" s="4">
        <f>+assessment!H118</f>
        <v>1.2540748417773291E-2</v>
      </c>
      <c r="F118" s="17">
        <f>+assessment!J118</f>
        <v>634322.92190497823</v>
      </c>
      <c r="H118" s="17">
        <v>-474589.12</v>
      </c>
      <c r="J118" s="17">
        <f t="shared" si="2"/>
        <v>159733.80190497823</v>
      </c>
      <c r="K118" s="17"/>
    </row>
    <row r="119" spans="1:11" x14ac:dyDescent="0.2">
      <c r="A119" t="s">
        <v>183</v>
      </c>
      <c r="B119" t="s">
        <v>184</v>
      </c>
      <c r="D119" s="4">
        <f>+assessment!H119</f>
        <v>5.2329757061152313E-3</v>
      </c>
      <c r="F119" s="17">
        <f>+assessment!J119</f>
        <v>264688.86302322982</v>
      </c>
      <c r="H119" s="17">
        <v>-200267.36000000002</v>
      </c>
      <c r="J119" s="17">
        <f t="shared" si="2"/>
        <v>64421.503023229801</v>
      </c>
      <c r="K119" s="17"/>
    </row>
    <row r="120" spans="1:11" x14ac:dyDescent="0.2">
      <c r="A120" t="s">
        <v>185</v>
      </c>
      <c r="B120" t="s">
        <v>552</v>
      </c>
      <c r="D120" s="4">
        <f>+assessment!H120</f>
        <v>1.1634302209600426E-2</v>
      </c>
      <c r="F120" s="17">
        <f>+assessment!J120</f>
        <v>588474.01495274145</v>
      </c>
      <c r="H120" s="17">
        <v>-445220.61</v>
      </c>
      <c r="J120" s="17">
        <f t="shared" si="2"/>
        <v>143253.40495274146</v>
      </c>
      <c r="K120" s="17"/>
    </row>
    <row r="121" spans="1:11" x14ac:dyDescent="0.2">
      <c r="A121" t="s">
        <v>186</v>
      </c>
      <c r="B121" t="s">
        <v>187</v>
      </c>
      <c r="D121" s="4">
        <f>+assessment!H121</f>
        <v>3.9958282620783624E-3</v>
      </c>
      <c r="F121" s="17">
        <f>+assessment!J121</f>
        <v>202112.77462833311</v>
      </c>
      <c r="H121" s="17">
        <v>-152924.53</v>
      </c>
      <c r="J121" s="17">
        <f t="shared" si="2"/>
        <v>49188.244628333108</v>
      </c>
      <c r="K121" s="17"/>
    </row>
    <row r="122" spans="1:11" x14ac:dyDescent="0.2">
      <c r="A122" t="s">
        <v>188</v>
      </c>
      <c r="B122" t="s">
        <v>189</v>
      </c>
      <c r="D122" s="4">
        <f>+assessment!H122</f>
        <v>1.2051188322452289E-3</v>
      </c>
      <c r="F122" s="17">
        <f>+assessment!J122</f>
        <v>60956.050902761061</v>
      </c>
      <c r="H122" s="17">
        <v>-46118.57</v>
      </c>
      <c r="J122" s="17">
        <f t="shared" si="2"/>
        <v>14837.480902761061</v>
      </c>
      <c r="K122" s="17"/>
    </row>
    <row r="123" spans="1:11" x14ac:dyDescent="0.2">
      <c r="A123" t="s">
        <v>190</v>
      </c>
      <c r="B123" t="s">
        <v>553</v>
      </c>
      <c r="D123" s="4">
        <f>+assessment!H123</f>
        <v>5.036650147979491E-5</v>
      </c>
      <c r="F123" s="17">
        <f>+assessment!J123</f>
        <v>2547.5853051573818</v>
      </c>
      <c r="H123" s="17">
        <v>-1928.52</v>
      </c>
      <c r="J123" s="17">
        <f t="shared" si="2"/>
        <v>619.06530515738177</v>
      </c>
      <c r="K123" s="17"/>
    </row>
    <row r="124" spans="1:11" x14ac:dyDescent="0.2">
      <c r="A124" t="s">
        <v>191</v>
      </c>
      <c r="B124" t="s">
        <v>192</v>
      </c>
      <c r="D124" s="4">
        <f>+assessment!H124</f>
        <v>2.2242187958463355E-3</v>
      </c>
      <c r="F124" s="17">
        <f>+assessment!J124</f>
        <v>112503.09140542758</v>
      </c>
      <c r="H124" s="17">
        <v>-85124.42</v>
      </c>
      <c r="J124" s="17">
        <f t="shared" si="2"/>
        <v>27378.67140542758</v>
      </c>
      <c r="K124" s="17"/>
    </row>
    <row r="125" spans="1:11" x14ac:dyDescent="0.2">
      <c r="A125" t="s">
        <v>193</v>
      </c>
      <c r="B125" t="s">
        <v>194</v>
      </c>
      <c r="D125" s="4">
        <f>+assessment!H125</f>
        <v>5.4980779662205694E-3</v>
      </c>
      <c r="F125" s="17">
        <f>+assessment!J125</f>
        <v>278097.98619767348</v>
      </c>
      <c r="H125" s="17">
        <v>-210413.71000000002</v>
      </c>
      <c r="J125" s="17">
        <f t="shared" si="2"/>
        <v>67684.276197673462</v>
      </c>
      <c r="K125" s="17"/>
    </row>
    <row r="126" spans="1:11" x14ac:dyDescent="0.2">
      <c r="A126" t="s">
        <v>195</v>
      </c>
      <c r="B126" t="s">
        <v>554</v>
      </c>
      <c r="D126" s="4">
        <f>+assessment!H126</f>
        <v>9.9475464698399983E-4</v>
      </c>
      <c r="F126" s="17">
        <f>+assessment!J126</f>
        <v>50315.631350930511</v>
      </c>
      <c r="H126" s="17">
        <v>-38069.699999999997</v>
      </c>
      <c r="J126" s="17">
        <f t="shared" si="2"/>
        <v>12245.931350930514</v>
      </c>
      <c r="K126" s="17"/>
    </row>
    <row r="127" spans="1:11" x14ac:dyDescent="0.2">
      <c r="A127" t="s">
        <v>486</v>
      </c>
      <c r="B127" t="s">
        <v>487</v>
      </c>
      <c r="D127" s="4">
        <f>+assessment!H127</f>
        <v>4.2475819601984252E-4</v>
      </c>
      <c r="F127" s="17">
        <f>+assessment!J127</f>
        <v>21484.671490621782</v>
      </c>
      <c r="H127" s="17">
        <v>-16254.300000000001</v>
      </c>
      <c r="J127" s="17">
        <f t="shared" si="2"/>
        <v>5230.371490621781</v>
      </c>
      <c r="K127" s="17"/>
    </row>
    <row r="128" spans="1:11" x14ac:dyDescent="0.2">
      <c r="A128" t="s">
        <v>196</v>
      </c>
      <c r="B128" t="s">
        <v>510</v>
      </c>
      <c r="D128" s="4">
        <f>+assessment!H128</f>
        <v>2.129622634478088E-3</v>
      </c>
      <c r="F128" s="17">
        <f>+assessment!J128</f>
        <v>107718.32804991202</v>
      </c>
      <c r="H128" s="17">
        <v>-81484.27</v>
      </c>
      <c r="J128" s="17">
        <f t="shared" si="2"/>
        <v>26234.058049912011</v>
      </c>
      <c r="K128" s="17"/>
    </row>
    <row r="129" spans="1:11" x14ac:dyDescent="0.2">
      <c r="A129" t="s">
        <v>197</v>
      </c>
      <c r="B129" t="s">
        <v>198</v>
      </c>
      <c r="D129" s="4">
        <f>+assessment!H129</f>
        <v>2.4545553479102724E-3</v>
      </c>
      <c r="F129" s="17">
        <f>+assessment!J129</f>
        <v>124153.73216939064</v>
      </c>
      <c r="H129" s="17">
        <v>-93917.03</v>
      </c>
      <c r="J129" s="17">
        <f t="shared" si="2"/>
        <v>30236.702169390643</v>
      </c>
      <c r="K129" s="17"/>
    </row>
    <row r="130" spans="1:11" x14ac:dyDescent="0.2">
      <c r="A130" t="s">
        <v>568</v>
      </c>
      <c r="B130" t="s">
        <v>569</v>
      </c>
      <c r="D130" s="4">
        <f>+assessment!H130</f>
        <v>3.0309468327134717E-4</v>
      </c>
      <c r="F130" s="17">
        <f>+assessment!J130</f>
        <v>15330.815889270678</v>
      </c>
      <c r="H130" s="17">
        <v>-11602.1</v>
      </c>
      <c r="J130" s="17">
        <f t="shared" si="2"/>
        <v>3728.7158892706775</v>
      </c>
      <c r="K130" s="17"/>
    </row>
    <row r="131" spans="1:11" x14ac:dyDescent="0.2">
      <c r="A131" t="s">
        <v>199</v>
      </c>
      <c r="B131" t="s">
        <v>200</v>
      </c>
      <c r="D131" s="4">
        <f>+assessment!H131</f>
        <v>5.2149950508050122E-4</v>
      </c>
      <c r="F131" s="17">
        <f>+assessment!J131</f>
        <v>26377.938446308421</v>
      </c>
      <c r="H131" s="17">
        <v>-19961.899999999998</v>
      </c>
      <c r="J131" s="17">
        <f t="shared" si="2"/>
        <v>6416.0384463084229</v>
      </c>
      <c r="K131" s="17"/>
    </row>
    <row r="132" spans="1:11" x14ac:dyDescent="0.2">
      <c r="A132" t="s">
        <v>201</v>
      </c>
      <c r="B132" t="s">
        <v>555</v>
      </c>
      <c r="D132" s="4">
        <f>+assessment!H132</f>
        <v>2.7129604346488287E-4</v>
      </c>
      <c r="F132" s="17">
        <f>+assessment!J132</f>
        <v>13722.410597760823</v>
      </c>
      <c r="H132" s="17">
        <v>-10384.530000000001</v>
      </c>
      <c r="J132" s="17">
        <f t="shared" si="2"/>
        <v>3337.8805977608226</v>
      </c>
      <c r="K132" s="17"/>
    </row>
    <row r="133" spans="1:11" x14ac:dyDescent="0.2">
      <c r="A133" t="s">
        <v>202</v>
      </c>
      <c r="B133" t="s">
        <v>203</v>
      </c>
      <c r="D133" s="4">
        <f>+assessment!H133</f>
        <v>2.263723265218101E-3</v>
      </c>
      <c r="F133" s="17">
        <f>+assessment!J133</f>
        <v>114501.26484814571</v>
      </c>
      <c r="H133" s="17">
        <v>-86639.53</v>
      </c>
      <c r="J133" s="17">
        <f t="shared" si="2"/>
        <v>27861.734848145716</v>
      </c>
      <c r="K133" s="17"/>
    </row>
    <row r="134" spans="1:11" x14ac:dyDescent="0.2">
      <c r="A134" t="s">
        <v>204</v>
      </c>
      <c r="B134" t="s">
        <v>556</v>
      </c>
      <c r="D134" s="4">
        <f>+assessment!H134</f>
        <v>4.1771990516169309E-4</v>
      </c>
      <c r="F134" s="17">
        <f>+assessment!J134</f>
        <v>21128.668078893093</v>
      </c>
      <c r="H134" s="17">
        <v>-15986.14</v>
      </c>
      <c r="J134" s="17">
        <f t="shared" si="2"/>
        <v>5142.5280788930941</v>
      </c>
      <c r="K134" s="17"/>
    </row>
    <row r="135" spans="1:11" x14ac:dyDescent="0.2">
      <c r="A135" t="s">
        <v>205</v>
      </c>
      <c r="B135" t="s">
        <v>557</v>
      </c>
      <c r="D135" s="4">
        <f>+assessment!H135</f>
        <v>5.0584495744669319E-4</v>
      </c>
      <c r="F135" s="17">
        <f>+assessment!J135</f>
        <v>25586.116613561622</v>
      </c>
      <c r="H135" s="17">
        <v>-19359.11</v>
      </c>
      <c r="J135" s="17">
        <f t="shared" si="2"/>
        <v>6227.0066135616216</v>
      </c>
      <c r="K135" s="17"/>
    </row>
    <row r="136" spans="1:11" x14ac:dyDescent="0.2">
      <c r="A136" t="s">
        <v>206</v>
      </c>
      <c r="B136" t="s">
        <v>511</v>
      </c>
      <c r="D136" s="4">
        <f>+assessment!H136</f>
        <v>4.1225113331319992E-4</v>
      </c>
      <c r="F136" s="17">
        <f>+assessment!J136</f>
        <v>20852.052423861569</v>
      </c>
      <c r="H136" s="17">
        <v>-15777.67</v>
      </c>
      <c r="J136" s="17">
        <f t="shared" si="2"/>
        <v>5074.3824238615689</v>
      </c>
      <c r="K136" s="17"/>
    </row>
    <row r="137" spans="1:11" x14ac:dyDescent="0.2">
      <c r="A137" t="s">
        <v>207</v>
      </c>
      <c r="B137" t="s">
        <v>558</v>
      </c>
      <c r="D137" s="4">
        <f>+assessment!H137</f>
        <v>1.8277932365057654E-2</v>
      </c>
      <c r="F137" s="17">
        <f>+assessment!J137</f>
        <v>924515.11488367512</v>
      </c>
      <c r="H137" s="17">
        <v>-699357.19</v>
      </c>
      <c r="J137" s="17">
        <f t="shared" si="2"/>
        <v>225157.92488367518</v>
      </c>
      <c r="K137" s="17"/>
    </row>
    <row r="138" spans="1:11" x14ac:dyDescent="0.2">
      <c r="A138" t="s">
        <v>208</v>
      </c>
      <c r="B138" t="s">
        <v>209</v>
      </c>
      <c r="D138" s="4">
        <f>+assessment!H138</f>
        <v>4.8831063186147226E-4</v>
      </c>
      <c r="F138" s="17">
        <f>+assessment!J138</f>
        <v>24699.213833254875</v>
      </c>
      <c r="H138" s="17">
        <v>-18687.560000000001</v>
      </c>
      <c r="J138" s="17">
        <f t="shared" si="2"/>
        <v>6011.6538332548735</v>
      </c>
      <c r="K138" s="17"/>
    </row>
    <row r="139" spans="1:11" x14ac:dyDescent="0.2">
      <c r="A139" t="s">
        <v>210</v>
      </c>
      <c r="B139" t="s">
        <v>211</v>
      </c>
      <c r="D139" s="4">
        <f>+assessment!H139</f>
        <v>5.7916729376973034E-4</v>
      </c>
      <c r="F139" s="17">
        <f>+assessment!J139</f>
        <v>29294.829767508032</v>
      </c>
      <c r="H139" s="17">
        <v>-22161.62</v>
      </c>
      <c r="J139" s="17">
        <f t="shared" si="2"/>
        <v>7133.2097675080331</v>
      </c>
      <c r="K139" s="17"/>
    </row>
    <row r="140" spans="1:11" x14ac:dyDescent="0.2">
      <c r="A140" t="s">
        <v>212</v>
      </c>
      <c r="B140" t="s">
        <v>213</v>
      </c>
      <c r="D140" s="4">
        <f>+assessment!H140</f>
        <v>3.3623621412106071E-5</v>
      </c>
      <c r="F140" s="17">
        <f>+assessment!J140</f>
        <v>1700.7145880485587</v>
      </c>
      <c r="H140" s="17">
        <v>-1286.96</v>
      </c>
      <c r="J140" s="17">
        <f t="shared" si="2"/>
        <v>413.75458804855862</v>
      </c>
      <c r="K140" s="17"/>
    </row>
    <row r="141" spans="1:11" x14ac:dyDescent="0.2">
      <c r="A141" t="s">
        <v>214</v>
      </c>
      <c r="B141" t="s">
        <v>467</v>
      </c>
      <c r="D141" s="4">
        <f>+assessment!H141</f>
        <v>3.708849386744431E-5</v>
      </c>
      <c r="F141" s="17">
        <f>+assessment!J141</f>
        <v>1875.9711155444249</v>
      </c>
      <c r="H141" s="17">
        <v>-1419.9</v>
      </c>
      <c r="J141" s="17">
        <f t="shared" si="2"/>
        <v>456.07111554442486</v>
      </c>
      <c r="K141" s="17"/>
    </row>
    <row r="142" spans="1:11" outlineLevel="1" x14ac:dyDescent="0.2">
      <c r="A142" t="s">
        <v>215</v>
      </c>
      <c r="B142" t="s">
        <v>216</v>
      </c>
      <c r="D142" s="4">
        <f>+assessment!H142</f>
        <v>4.3444158212138587E-5</v>
      </c>
      <c r="F142" s="17">
        <f>+assessment!J142</f>
        <v>2197.4466322735611</v>
      </c>
      <c r="H142" s="17">
        <v>-1662.6072813057808</v>
      </c>
      <c r="J142" s="17">
        <f t="shared" si="2"/>
        <v>534.83935096778032</v>
      </c>
      <c r="K142" s="17"/>
    </row>
    <row r="143" spans="1:11" outlineLevel="1" x14ac:dyDescent="0.2">
      <c r="A143" t="s">
        <v>217</v>
      </c>
      <c r="B143" t="s">
        <v>218</v>
      </c>
      <c r="D143" s="4">
        <f>+assessment!H143</f>
        <v>7.5852764988985954E-6</v>
      </c>
      <c r="F143" s="17">
        <f>+assessment!J143</f>
        <v>383.67046303388355</v>
      </c>
      <c r="H143" s="17">
        <v>-290.33471280997384</v>
      </c>
      <c r="J143" s="17">
        <f t="shared" si="2"/>
        <v>93.335750223909713</v>
      </c>
      <c r="K143" s="17"/>
    </row>
    <row r="144" spans="1:11" outlineLevel="1" x14ac:dyDescent="0.2">
      <c r="A144" t="s">
        <v>219</v>
      </c>
      <c r="B144" t="s">
        <v>220</v>
      </c>
      <c r="D144" s="4">
        <f>+assessment!H144</f>
        <v>4.4783255336477976E-5</v>
      </c>
      <c r="F144" s="17">
        <f>+assessment!J144</f>
        <v>2265.179431970083</v>
      </c>
      <c r="H144" s="17">
        <v>-1714.1430782562934</v>
      </c>
      <c r="J144" s="17">
        <f t="shared" si="2"/>
        <v>551.03635371378959</v>
      </c>
      <c r="K144" s="17"/>
    </row>
    <row r="145" spans="1:11" outlineLevel="1" x14ac:dyDescent="0.2">
      <c r="A145" t="s">
        <v>514</v>
      </c>
      <c r="B145" t="s">
        <v>512</v>
      </c>
      <c r="D145" s="4">
        <f>+assessment!H145</f>
        <v>4.1146465060447287E-5</v>
      </c>
      <c r="F145" s="17">
        <f>+assessment!J145</f>
        <v>2081.2271384229166</v>
      </c>
      <c r="H145" s="17">
        <v>-1574.8379930319306</v>
      </c>
      <c r="J145" s="17">
        <f t="shared" si="2"/>
        <v>506.38914539098596</v>
      </c>
      <c r="K145" s="17"/>
    </row>
    <row r="146" spans="1:11" outlineLevel="1" x14ac:dyDescent="0.2">
      <c r="A146" t="s">
        <v>221</v>
      </c>
      <c r="B146" t="s">
        <v>222</v>
      </c>
      <c r="D146" s="4">
        <f>+assessment!H146</f>
        <v>5.9283717124435329E-5</v>
      </c>
      <c r="F146" s="17">
        <f>+assessment!J146</f>
        <v>2998.6265105569419</v>
      </c>
      <c r="H146" s="17">
        <v>-2269.0567874154608</v>
      </c>
      <c r="J146" s="17">
        <f t="shared" si="2"/>
        <v>729.56972314148106</v>
      </c>
      <c r="K146" s="17"/>
    </row>
    <row r="147" spans="1:11" outlineLevel="1" x14ac:dyDescent="0.2">
      <c r="A147" t="s">
        <v>223</v>
      </c>
      <c r="B147" t="s">
        <v>224</v>
      </c>
      <c r="D147" s="4">
        <f>+assessment!H147</f>
        <v>5.0826358107020077E-6</v>
      </c>
      <c r="F147" s="17">
        <f>+assessment!J147</f>
        <v>257.08452885109614</v>
      </c>
      <c r="H147" s="17">
        <v>-194.55340471285723</v>
      </c>
      <c r="J147" s="17">
        <f t="shared" si="2"/>
        <v>62.531124138238908</v>
      </c>
      <c r="K147" s="17"/>
    </row>
    <row r="148" spans="1:11" outlineLevel="1" x14ac:dyDescent="0.2">
      <c r="A148" t="s">
        <v>225</v>
      </c>
      <c r="B148" t="s">
        <v>226</v>
      </c>
      <c r="D148" s="4">
        <f>+assessment!H148</f>
        <v>1.1980510064444614E-4</v>
      </c>
      <c r="F148" s="17">
        <f>+assessment!J148</f>
        <v>6059.8553585686723</v>
      </c>
      <c r="H148" s="17">
        <v>-4585.3198086335942</v>
      </c>
      <c r="J148" s="17">
        <f t="shared" si="2"/>
        <v>1474.5355499350781</v>
      </c>
      <c r="K148" s="17"/>
    </row>
    <row r="149" spans="1:11" outlineLevel="1" x14ac:dyDescent="0.2">
      <c r="A149" t="s">
        <v>227</v>
      </c>
      <c r="B149" t="s">
        <v>228</v>
      </c>
      <c r="D149" s="4">
        <f>+assessment!H149</f>
        <v>3.5343886311173249E-3</v>
      </c>
      <c r="F149" s="17">
        <f>+assessment!J149</f>
        <v>178772.72144784423</v>
      </c>
      <c r="H149" s="17">
        <v>-135226.64962820883</v>
      </c>
      <c r="J149" s="17">
        <f t="shared" si="2"/>
        <v>43546.071819635399</v>
      </c>
      <c r="K149" s="17"/>
    </row>
    <row r="150" spans="1:11" outlineLevel="1" x14ac:dyDescent="0.2">
      <c r="A150" t="s">
        <v>229</v>
      </c>
      <c r="B150" t="s">
        <v>230</v>
      </c>
      <c r="D150" s="4">
        <f>+assessment!H150</f>
        <v>1.3288457761045008E-4</v>
      </c>
      <c r="F150" s="17">
        <f>+assessment!J150</f>
        <v>6721.42768022582</v>
      </c>
      <c r="H150" s="17">
        <v>-5085.553721045666</v>
      </c>
      <c r="J150" s="17">
        <f t="shared" si="2"/>
        <v>1635.8739591801541</v>
      </c>
      <c r="K150" s="17"/>
    </row>
    <row r="151" spans="1:11" outlineLevel="1" x14ac:dyDescent="0.2">
      <c r="A151" t="s">
        <v>231</v>
      </c>
      <c r="B151" t="s">
        <v>232</v>
      </c>
      <c r="D151" s="4">
        <f>+assessment!H151</f>
        <v>1.1501114890352356E-4</v>
      </c>
      <c r="F151" s="17">
        <f>+assessment!J151</f>
        <v>5817.3727431400939</v>
      </c>
      <c r="H151" s="17">
        <v>-4401.9133927809416</v>
      </c>
      <c r="J151" s="17">
        <f t="shared" ref="J151:J213" si="3">SUM(F151:H151)</f>
        <v>1415.4593503591523</v>
      </c>
    </row>
    <row r="152" spans="1:11" outlineLevel="1" x14ac:dyDescent="0.2">
      <c r="A152" t="s">
        <v>233</v>
      </c>
      <c r="B152" t="s">
        <v>234</v>
      </c>
      <c r="D152" s="4">
        <f>+assessment!H152</f>
        <v>7.0285978424750842E-5</v>
      </c>
      <c r="F152" s="17">
        <f>+assessment!J152</f>
        <v>3555.1312982367012</v>
      </c>
      <c r="H152" s="17">
        <v>-2690.3465680560357</v>
      </c>
      <c r="J152" s="17">
        <f t="shared" si="3"/>
        <v>864.78473018066552</v>
      </c>
    </row>
    <row r="153" spans="1:11" outlineLevel="1" x14ac:dyDescent="0.2">
      <c r="A153" t="s">
        <v>235</v>
      </c>
      <c r="B153" t="s">
        <v>236</v>
      </c>
      <c r="D153" s="4">
        <f>+assessment!H153</f>
        <v>1.5685506314883066E-5</v>
      </c>
      <c r="F153" s="17">
        <f>+assessment!J153</f>
        <v>793.38775213084602</v>
      </c>
      <c r="H153" s="17">
        <v>-600.42969191742031</v>
      </c>
      <c r="J153" s="17">
        <f t="shared" si="3"/>
        <v>192.95806021342571</v>
      </c>
    </row>
    <row r="154" spans="1:11" outlineLevel="1" x14ac:dyDescent="0.2">
      <c r="A154" t="s">
        <v>237</v>
      </c>
      <c r="B154" t="s">
        <v>238</v>
      </c>
      <c r="D154" s="4">
        <f>+assessment!H154</f>
        <v>5.2862338626489855E-5</v>
      </c>
      <c r="F154" s="17">
        <f>+assessment!J154</f>
        <v>2673.827109773029</v>
      </c>
      <c r="H154" s="17">
        <v>-2023.4140915284681</v>
      </c>
      <c r="J154" s="17">
        <f t="shared" si="3"/>
        <v>650.41301824456082</v>
      </c>
    </row>
    <row r="155" spans="1:11" outlineLevel="1" x14ac:dyDescent="0.2">
      <c r="A155" t="s">
        <v>239</v>
      </c>
      <c r="B155" t="s">
        <v>240</v>
      </c>
      <c r="D155" s="4">
        <f>+assessment!H155</f>
        <v>1.4288021168361816E-4</v>
      </c>
      <c r="F155" s="17">
        <f>+assessment!J155</f>
        <v>7227.0163102153156</v>
      </c>
      <c r="H155" s="17">
        <v>-5468.7376334015471</v>
      </c>
      <c r="J155" s="17">
        <f t="shared" si="3"/>
        <v>1758.2786768137685</v>
      </c>
    </row>
    <row r="156" spans="1:11" outlineLevel="1" x14ac:dyDescent="0.2">
      <c r="A156" t="s">
        <v>241</v>
      </c>
      <c r="B156" t="s">
        <v>242</v>
      </c>
      <c r="D156" s="4">
        <f>+assessment!H156</f>
        <v>2.4436678468430049E-4</v>
      </c>
      <c r="F156" s="17">
        <f>+assessment!J156</f>
        <v>12360.30320628926</v>
      </c>
      <c r="H156" s="17">
        <v>-9352.6023913487697</v>
      </c>
      <c r="J156" s="17">
        <f t="shared" si="3"/>
        <v>3007.7008149404901</v>
      </c>
    </row>
    <row r="157" spans="1:11" outlineLevel="1" x14ac:dyDescent="0.2">
      <c r="A157" t="s">
        <v>243</v>
      </c>
      <c r="B157" t="s">
        <v>244</v>
      </c>
      <c r="D157" s="4">
        <f>+assessment!H157</f>
        <v>6.39634978548079E-5</v>
      </c>
      <c r="F157" s="17">
        <f>+assessment!J157</f>
        <v>3235.3342482352982</v>
      </c>
      <c r="H157" s="17">
        <v>-2447.8552076879037</v>
      </c>
      <c r="J157" s="17">
        <f t="shared" si="3"/>
        <v>787.47904054739456</v>
      </c>
    </row>
    <row r="158" spans="1:11" outlineLevel="1" x14ac:dyDescent="0.2">
      <c r="A158" t="s">
        <v>245</v>
      </c>
      <c r="B158" t="s">
        <v>246</v>
      </c>
      <c r="D158" s="4">
        <f>+assessment!H158</f>
        <v>1.6608300979479533E-5</v>
      </c>
      <c r="F158" s="17">
        <f>+assessment!J158</f>
        <v>840.06357947904257</v>
      </c>
      <c r="H158" s="17">
        <v>-635.73307368136784</v>
      </c>
      <c r="J158" s="17">
        <f t="shared" si="3"/>
        <v>204.33050579767473</v>
      </c>
    </row>
    <row r="159" spans="1:11" outlineLevel="1" x14ac:dyDescent="0.2">
      <c r="A159" t="s">
        <v>247</v>
      </c>
      <c r="B159" t="s">
        <v>248</v>
      </c>
      <c r="D159" s="4">
        <f>+assessment!H159</f>
        <v>1.0445335635218497E-5</v>
      </c>
      <c r="F159" s="17">
        <f>+assessment!J159</f>
        <v>528.33496053710303</v>
      </c>
      <c r="H159" s="17">
        <v>-399.82862486802594</v>
      </c>
      <c r="J159" s="17">
        <f t="shared" si="3"/>
        <v>128.50633566907709</v>
      </c>
    </row>
    <row r="160" spans="1:11" outlineLevel="1" x14ac:dyDescent="0.2">
      <c r="A160" t="s">
        <v>249</v>
      </c>
      <c r="B160" t="s">
        <v>250</v>
      </c>
      <c r="D160" s="4">
        <f>+assessment!H160</f>
        <v>4.6924885786529542E-4</v>
      </c>
      <c r="F160" s="17">
        <f>+assessment!J160</f>
        <v>23735.051266943374</v>
      </c>
      <c r="H160" s="17">
        <v>-17955.233389707362</v>
      </c>
      <c r="J160" s="17">
        <f t="shared" si="3"/>
        <v>5779.8178772360116</v>
      </c>
    </row>
    <row r="161" spans="1:10" outlineLevel="1" x14ac:dyDescent="0.2">
      <c r="A161" t="s">
        <v>251</v>
      </c>
      <c r="B161" t="s">
        <v>252</v>
      </c>
      <c r="D161" s="4">
        <f>+assessment!H161</f>
        <v>1.3277308444626245E-5</v>
      </c>
      <c r="F161" s="17">
        <f>+assessment!J161</f>
        <v>671.57882504785732</v>
      </c>
      <c r="H161" s="17">
        <v>-508.20935832978302</v>
      </c>
      <c r="J161" s="17">
        <f t="shared" si="3"/>
        <v>163.36946671807431</v>
      </c>
    </row>
    <row r="162" spans="1:10" outlineLevel="1" x14ac:dyDescent="0.2">
      <c r="A162" t="s">
        <v>253</v>
      </c>
      <c r="B162" t="s">
        <v>254</v>
      </c>
      <c r="D162" s="4">
        <f>+assessment!H162</f>
        <v>1.1100378130900686E-5</v>
      </c>
      <c r="F162" s="17">
        <f>+assessment!J162</f>
        <v>561.46762981577058</v>
      </c>
      <c r="H162" s="17">
        <v>-424.9168627471758</v>
      </c>
      <c r="J162" s="17">
        <f t="shared" si="3"/>
        <v>136.55076706859478</v>
      </c>
    </row>
    <row r="163" spans="1:10" outlineLevel="1" x14ac:dyDescent="0.2">
      <c r="A163" t="s">
        <v>255</v>
      </c>
      <c r="B163" t="s">
        <v>256</v>
      </c>
      <c r="D163" s="4">
        <f>+assessment!H163</f>
        <v>1.7642895989639131E-4</v>
      </c>
      <c r="F163" s="17">
        <f>+assessment!J163</f>
        <v>8923.9437409913535</v>
      </c>
      <c r="H163" s="17">
        <v>-6750.0119785733768</v>
      </c>
      <c r="J163" s="17">
        <f t="shared" si="3"/>
        <v>2173.9317624179766</v>
      </c>
    </row>
    <row r="164" spans="1:10" outlineLevel="1" x14ac:dyDescent="0.2">
      <c r="A164" t="s">
        <v>505</v>
      </c>
      <c r="B164" t="s">
        <v>506</v>
      </c>
      <c r="D164" s="4">
        <f>+assessment!H164</f>
        <v>1.7615822376523099E-6</v>
      </c>
      <c r="F164" s="17">
        <f>+assessment!J164</f>
        <v>89.102496512877849</v>
      </c>
      <c r="H164" s="17">
        <v>-67.412694993502299</v>
      </c>
      <c r="J164" s="17">
        <f t="shared" si="3"/>
        <v>21.68980151937555</v>
      </c>
    </row>
    <row r="165" spans="1:10" outlineLevel="1" x14ac:dyDescent="0.2">
      <c r="A165" t="s">
        <v>257</v>
      </c>
      <c r="B165" t="s">
        <v>258</v>
      </c>
      <c r="D165" s="4">
        <f>+assessment!H165</f>
        <v>1.0780254677483134E-3</v>
      </c>
      <c r="F165" s="17">
        <f>+assessment!J165</f>
        <v>54527.548261869051</v>
      </c>
      <c r="H165" s="17">
        <v>-41260.30107594475</v>
      </c>
      <c r="J165" s="17">
        <f t="shared" si="3"/>
        <v>13267.247185924301</v>
      </c>
    </row>
    <row r="166" spans="1:10" outlineLevel="1" x14ac:dyDescent="0.2">
      <c r="A166" t="s">
        <v>259</v>
      </c>
      <c r="B166" t="s">
        <v>260</v>
      </c>
      <c r="D166" s="4">
        <f>+assessment!H166</f>
        <v>1.7061702611128527E-5</v>
      </c>
      <c r="F166" s="17">
        <f>+assessment!J166</f>
        <v>862.99706304821063</v>
      </c>
      <c r="H166" s="17">
        <v>-653.07735702135165</v>
      </c>
      <c r="J166" s="17">
        <f t="shared" si="3"/>
        <v>209.91970602685899</v>
      </c>
    </row>
    <row r="167" spans="1:10" outlineLevel="1" x14ac:dyDescent="0.2">
      <c r="A167" t="s">
        <v>261</v>
      </c>
      <c r="B167" t="s">
        <v>262</v>
      </c>
      <c r="D167" s="4">
        <f>+assessment!H167</f>
        <v>1.4632597974831945E-5</v>
      </c>
      <c r="F167" s="17">
        <f>+assessment!J167</f>
        <v>740.13065195548529</v>
      </c>
      <c r="H167" s="17">
        <v>-560.13122586705822</v>
      </c>
      <c r="J167" s="17">
        <f t="shared" si="3"/>
        <v>179.99942608842707</v>
      </c>
    </row>
    <row r="168" spans="1:10" outlineLevel="1" x14ac:dyDescent="0.2">
      <c r="A168" t="s">
        <v>263</v>
      </c>
      <c r="B168" t="s">
        <v>264</v>
      </c>
      <c r="D168" s="4">
        <f>+assessment!H168</f>
        <v>1.1355767554690875E-4</v>
      </c>
      <c r="F168" s="17">
        <f>+assessment!J168</f>
        <v>5743.8546853842836</v>
      </c>
      <c r="H168" s="17">
        <v>-4346.5759640834385</v>
      </c>
      <c r="J168" s="17">
        <f t="shared" si="3"/>
        <v>1397.2787213008451</v>
      </c>
    </row>
    <row r="169" spans="1:10" outlineLevel="1" x14ac:dyDescent="0.2">
      <c r="A169" t="s">
        <v>265</v>
      </c>
      <c r="B169" t="s">
        <v>266</v>
      </c>
      <c r="D169" s="4">
        <f>+assessment!H169</f>
        <v>8.552487530507588E-6</v>
      </c>
      <c r="F169" s="17">
        <f>+assessment!J169</f>
        <v>432.59291225544928</v>
      </c>
      <c r="H169" s="17">
        <v>-327.40715883716473</v>
      </c>
      <c r="J169" s="17">
        <f t="shared" si="3"/>
        <v>105.18575341828455</v>
      </c>
    </row>
    <row r="170" spans="1:10" outlineLevel="1" x14ac:dyDescent="0.2">
      <c r="A170" t="s">
        <v>267</v>
      </c>
      <c r="B170" t="s">
        <v>268</v>
      </c>
      <c r="D170" s="4">
        <f>+assessment!H170</f>
        <v>3.6473795086882164E-5</v>
      </c>
      <c r="F170" s="17">
        <f>+assessment!J170</f>
        <v>1844.8790695525765</v>
      </c>
      <c r="H170" s="17">
        <v>-1396.1726998893348</v>
      </c>
      <c r="J170" s="17">
        <f t="shared" si="3"/>
        <v>448.70636966324173</v>
      </c>
    </row>
    <row r="171" spans="1:10" outlineLevel="1" x14ac:dyDescent="0.2">
      <c r="A171" t="s">
        <v>269</v>
      </c>
      <c r="B171" t="s">
        <v>270</v>
      </c>
      <c r="D171" s="4">
        <f>+assessment!H171</f>
        <v>4.896423543025066E-5</v>
      </c>
      <c r="F171" s="17">
        <f>+assessment!J171</f>
        <v>2476.657361449139</v>
      </c>
      <c r="H171" s="17">
        <v>-1874.1362036372989</v>
      </c>
      <c r="J171" s="17">
        <f t="shared" si="3"/>
        <v>602.52115781184011</v>
      </c>
    </row>
    <row r="172" spans="1:10" outlineLevel="1" x14ac:dyDescent="0.2">
      <c r="A172" t="s">
        <v>271</v>
      </c>
      <c r="B172" t="s">
        <v>272</v>
      </c>
      <c r="D172" s="4">
        <f>+assessment!H172</f>
        <v>1.1528385985081087E-3</v>
      </c>
      <c r="F172" s="17">
        <f>+assessment!J172</f>
        <v>58311.667209120744</v>
      </c>
      <c r="H172" s="17">
        <v>-44111.130045565391</v>
      </c>
      <c r="J172" s="17">
        <f t="shared" si="3"/>
        <v>14200.537163555353</v>
      </c>
    </row>
    <row r="173" spans="1:10" outlineLevel="1" x14ac:dyDescent="0.2">
      <c r="A173" t="s">
        <v>273</v>
      </c>
      <c r="B173" t="s">
        <v>274</v>
      </c>
      <c r="D173" s="4">
        <f>+assessment!H173</f>
        <v>9.2458216471689838E-6</v>
      </c>
      <c r="F173" s="17">
        <f>+assessment!J173</f>
        <v>467.66240795745722</v>
      </c>
      <c r="H173" s="17">
        <v>-353.91982125751582</v>
      </c>
      <c r="J173" s="17">
        <f t="shared" si="3"/>
        <v>113.7425866999414</v>
      </c>
    </row>
    <row r="174" spans="1:10" outlineLevel="1" x14ac:dyDescent="0.2">
      <c r="A174" t="s">
        <v>275</v>
      </c>
      <c r="B174" t="s">
        <v>276</v>
      </c>
      <c r="D174" s="4">
        <f>+assessment!H174</f>
        <v>1.4260546616062739E-5</v>
      </c>
      <c r="F174" s="17">
        <f>+assessment!J174</f>
        <v>721.31194216789959</v>
      </c>
      <c r="H174" s="17">
        <v>-545.86754585114215</v>
      </c>
      <c r="J174" s="17">
        <f t="shared" si="3"/>
        <v>175.44439631675743</v>
      </c>
    </row>
    <row r="175" spans="1:10" outlineLevel="1" x14ac:dyDescent="0.2">
      <c r="A175" t="s">
        <v>277</v>
      </c>
      <c r="B175" t="s">
        <v>278</v>
      </c>
      <c r="D175" s="4">
        <f>+assessment!H175</f>
        <v>1.2435834261129195E-5</v>
      </c>
      <c r="F175" s="17">
        <f>+assessment!J175</f>
        <v>629.01626458480098</v>
      </c>
      <c r="H175" s="17">
        <v>-476.0369567360674</v>
      </c>
      <c r="J175" s="17">
        <f t="shared" si="3"/>
        <v>152.97930784873358</v>
      </c>
    </row>
    <row r="176" spans="1:10" outlineLevel="1" x14ac:dyDescent="0.2">
      <c r="A176" t="s">
        <v>279</v>
      </c>
      <c r="B176" t="s">
        <v>280</v>
      </c>
      <c r="D176" s="4">
        <f>+assessment!H176</f>
        <v>2.3068984235187634E-5</v>
      </c>
      <c r="F176" s="17">
        <f>+assessment!J176</f>
        <v>1166.8510521035028</v>
      </c>
      <c r="H176" s="17">
        <v>-883.07295273532043</v>
      </c>
      <c r="J176" s="17">
        <f t="shared" si="3"/>
        <v>283.77809936818232</v>
      </c>
    </row>
    <row r="177" spans="1:10" outlineLevel="1" x14ac:dyDescent="0.2">
      <c r="A177" t="s">
        <v>281</v>
      </c>
      <c r="B177" t="s">
        <v>282</v>
      </c>
      <c r="D177" s="4">
        <f>+assessment!H177</f>
        <v>4.7769512651865284E-6</v>
      </c>
      <c r="F177" s="17">
        <f>+assessment!J177</f>
        <v>241.6227152788083</v>
      </c>
      <c r="H177" s="17">
        <v>-182.8362682625538</v>
      </c>
      <c r="J177" s="17">
        <f t="shared" si="3"/>
        <v>58.786447016254499</v>
      </c>
    </row>
    <row r="178" spans="1:10" outlineLevel="1" x14ac:dyDescent="0.2">
      <c r="A178" t="s">
        <v>283</v>
      </c>
      <c r="B178" t="s">
        <v>284</v>
      </c>
      <c r="D178" s="4">
        <f>+assessment!H178</f>
        <v>1.3795016908560998E-4</v>
      </c>
      <c r="F178" s="17">
        <f>+assessment!J178</f>
        <v>6977.6500904566528</v>
      </c>
      <c r="H178" s="17">
        <v>-5279.8275923471156</v>
      </c>
      <c r="J178" s="17">
        <f t="shared" si="3"/>
        <v>1697.8224981095373</v>
      </c>
    </row>
    <row r="179" spans="1:10" outlineLevel="1" x14ac:dyDescent="0.2">
      <c r="A179" t="s">
        <v>285</v>
      </c>
      <c r="B179" t="s">
        <v>286</v>
      </c>
      <c r="D179" s="4">
        <f>+assessment!H179</f>
        <v>1.5950750127695807E-4</v>
      </c>
      <c r="F179" s="17">
        <f>+assessment!J179</f>
        <v>8068.0403517517716</v>
      </c>
      <c r="H179" s="17">
        <v>-6103.508121455423</v>
      </c>
      <c r="J179" s="17">
        <f t="shared" si="3"/>
        <v>1964.5322302963486</v>
      </c>
    </row>
    <row r="180" spans="1:10" outlineLevel="1" x14ac:dyDescent="0.2">
      <c r="A180" t="s">
        <v>287</v>
      </c>
      <c r="B180" t="s">
        <v>288</v>
      </c>
      <c r="D180" s="4">
        <f>+assessment!H180</f>
        <v>7.4313513780077861E-6</v>
      </c>
      <c r="F180" s="17">
        <f>+assessment!J180</f>
        <v>375.88478476450223</v>
      </c>
      <c r="H180" s="17">
        <v>-284.45340509222297</v>
      </c>
      <c r="J180" s="17">
        <f t="shared" si="3"/>
        <v>91.431379672279263</v>
      </c>
    </row>
    <row r="181" spans="1:10" outlineLevel="1" x14ac:dyDescent="0.2">
      <c r="A181" t="s">
        <v>289</v>
      </c>
      <c r="B181" t="s">
        <v>290</v>
      </c>
      <c r="D181" s="4">
        <f>+assessment!H181</f>
        <v>1.8913265596826306E-4</v>
      </c>
      <c r="F181" s="17">
        <f>+assessment!J181</f>
        <v>9566.5087094331084</v>
      </c>
      <c r="H181" s="17">
        <v>-7236.5365729142231</v>
      </c>
      <c r="J181" s="17">
        <f t="shared" si="3"/>
        <v>2329.9721365188852</v>
      </c>
    </row>
    <row r="182" spans="1:10" outlineLevel="1" x14ac:dyDescent="0.2">
      <c r="A182" t="s">
        <v>291</v>
      </c>
      <c r="B182" t="s">
        <v>292</v>
      </c>
      <c r="D182" s="4">
        <f>+assessment!H182</f>
        <v>6.8024149707735288E-5</v>
      </c>
      <c r="F182" s="17">
        <f>+assessment!J182</f>
        <v>3440.7258614293946</v>
      </c>
      <c r="H182" s="17">
        <v>-2603.374456610677</v>
      </c>
      <c r="J182" s="17">
        <f t="shared" si="3"/>
        <v>837.35140481871758</v>
      </c>
    </row>
    <row r="183" spans="1:10" outlineLevel="1" x14ac:dyDescent="0.2">
      <c r="A183" t="s">
        <v>293</v>
      </c>
      <c r="B183" t="s">
        <v>294</v>
      </c>
      <c r="D183" s="4">
        <f>+assessment!H183</f>
        <v>3.8566441502858303E-5</v>
      </c>
      <c r="F183" s="17">
        <f>+assessment!J183</f>
        <v>1950.7271054811738</v>
      </c>
      <c r="H183" s="17">
        <v>-1476.1072508693396</v>
      </c>
      <c r="J183" s="17">
        <f t="shared" si="3"/>
        <v>474.61985461183417</v>
      </c>
    </row>
    <row r="184" spans="1:10" outlineLevel="1" x14ac:dyDescent="0.2">
      <c r="A184" t="s">
        <v>295</v>
      </c>
      <c r="B184" t="s">
        <v>296</v>
      </c>
      <c r="D184" s="4">
        <f>+assessment!H184</f>
        <v>3.7996450798137758E-5</v>
      </c>
      <c r="F184" s="17">
        <f>+assessment!J184</f>
        <v>1921.8964362713043</v>
      </c>
      <c r="H184" s="17">
        <v>-1453.9741673154101</v>
      </c>
      <c r="J184" s="17">
        <f t="shared" si="3"/>
        <v>467.9222689558942</v>
      </c>
    </row>
    <row r="185" spans="1:10" outlineLevel="1" x14ac:dyDescent="0.2">
      <c r="A185" t="s">
        <v>297</v>
      </c>
      <c r="B185" t="s">
        <v>298</v>
      </c>
      <c r="D185" s="4">
        <f>+assessment!H185</f>
        <v>1.6972553158344053E-5</v>
      </c>
      <c r="F185" s="17">
        <f>+assessment!J185</f>
        <v>858.48779936691926</v>
      </c>
      <c r="H185" s="17">
        <v>-649.66291796892995</v>
      </c>
      <c r="J185" s="17">
        <f t="shared" si="3"/>
        <v>208.82488139798932</v>
      </c>
    </row>
    <row r="186" spans="1:10" outlineLevel="1" x14ac:dyDescent="0.2">
      <c r="A186" t="s">
        <v>299</v>
      </c>
      <c r="B186" t="s">
        <v>300</v>
      </c>
      <c r="D186" s="4">
        <f>+assessment!H186</f>
        <v>1.885811532156128E-3</v>
      </c>
      <c r="F186" s="17">
        <f>+assessment!J186</f>
        <v>95386.131783335484</v>
      </c>
      <c r="H186" s="17">
        <v>-72167.239004932853</v>
      </c>
      <c r="J186" s="17">
        <f t="shared" si="3"/>
        <v>23218.892778402631</v>
      </c>
    </row>
    <row r="187" spans="1:10" outlineLevel="1" x14ac:dyDescent="0.2">
      <c r="A187" t="s">
        <v>301</v>
      </c>
      <c r="B187" t="s">
        <v>302</v>
      </c>
      <c r="D187" s="4">
        <f>+assessment!H187</f>
        <v>2.7675798752599204E-5</v>
      </c>
      <c r="F187" s="17">
        <f>+assessment!J187</f>
        <v>1399.8680896845533</v>
      </c>
      <c r="H187" s="17">
        <v>-1059.1145068830926</v>
      </c>
      <c r="J187" s="17">
        <f t="shared" si="3"/>
        <v>340.75358280146065</v>
      </c>
    </row>
    <row r="188" spans="1:10" outlineLevel="1" x14ac:dyDescent="0.2">
      <c r="A188" t="s">
        <v>303</v>
      </c>
      <c r="B188" t="s">
        <v>304</v>
      </c>
      <c r="D188" s="4">
        <f>+assessment!H188</f>
        <v>4.7245124175307177E-6</v>
      </c>
      <c r="F188" s="17">
        <f>+assessment!J188</f>
        <v>238.97030874306901</v>
      </c>
      <c r="H188" s="17">
        <v>-180.82316812449966</v>
      </c>
      <c r="J188" s="17">
        <f t="shared" si="3"/>
        <v>58.147140618569352</v>
      </c>
    </row>
    <row r="189" spans="1:10" outlineLevel="1" x14ac:dyDescent="0.2">
      <c r="A189" t="s">
        <v>305</v>
      </c>
      <c r="B189" t="s">
        <v>306</v>
      </c>
      <c r="D189" s="4">
        <f>+assessment!H189</f>
        <v>2.6227388151804645E-5</v>
      </c>
      <c r="F189" s="17">
        <f>+assessment!J189</f>
        <v>1326.6061109088653</v>
      </c>
      <c r="H189" s="17">
        <v>-1003.8355623262357</v>
      </c>
      <c r="J189" s="17">
        <f t="shared" si="3"/>
        <v>322.77054858262954</v>
      </c>
    </row>
    <row r="190" spans="1:10" outlineLevel="1" x14ac:dyDescent="0.2">
      <c r="A190" t="s">
        <v>307</v>
      </c>
      <c r="B190" t="s">
        <v>308</v>
      </c>
      <c r="D190" s="4">
        <f>+assessment!H190</f>
        <v>6.0780202418931565E-4</v>
      </c>
      <c r="F190" s="17">
        <f>+assessment!J190</f>
        <v>30743.201528317011</v>
      </c>
      <c r="H190" s="17">
        <v>-23258.793041144705</v>
      </c>
      <c r="J190" s="17">
        <f t="shared" si="3"/>
        <v>7484.4084871723062</v>
      </c>
    </row>
    <row r="191" spans="1:10" outlineLevel="1" x14ac:dyDescent="0.2">
      <c r="A191" t="s">
        <v>309</v>
      </c>
      <c r="B191" t="s">
        <v>310</v>
      </c>
      <c r="D191" s="4">
        <f>+assessment!H191</f>
        <v>1.9313046083180155E-4</v>
      </c>
      <c r="F191" s="17">
        <f>+assessment!J191</f>
        <v>9768.7214624336939</v>
      </c>
      <c r="H191" s="17">
        <v>-7389.1332136998772</v>
      </c>
      <c r="J191" s="17">
        <f t="shared" si="3"/>
        <v>2379.5882487338167</v>
      </c>
    </row>
    <row r="192" spans="1:10" outlineLevel="1" x14ac:dyDescent="0.2">
      <c r="A192" t="s">
        <v>311</v>
      </c>
      <c r="B192" t="s">
        <v>312</v>
      </c>
      <c r="D192" s="4">
        <f>+assessment!H192</f>
        <v>9.0849846413093169E-6</v>
      </c>
      <c r="F192" s="17">
        <f>+assessment!J192</f>
        <v>459.52712000584177</v>
      </c>
      <c r="H192" s="17">
        <v>-347.77612890330386</v>
      </c>
      <c r="J192" s="17">
        <f t="shared" si="3"/>
        <v>111.75099110253791</v>
      </c>
    </row>
    <row r="193" spans="1:10" outlineLevel="1" x14ac:dyDescent="0.2">
      <c r="A193" t="s">
        <v>313</v>
      </c>
      <c r="B193" t="s">
        <v>314</v>
      </c>
      <c r="D193" s="4">
        <f>+assessment!H193</f>
        <v>5.9251480975611124E-5</v>
      </c>
      <c r="F193" s="17">
        <f>+assessment!J193</f>
        <v>2996.9959756453131</v>
      </c>
      <c r="H193" s="17">
        <v>-2267.3303113926177</v>
      </c>
      <c r="J193" s="17">
        <f t="shared" si="3"/>
        <v>729.66566425269548</v>
      </c>
    </row>
    <row r="194" spans="1:10" outlineLevel="1" x14ac:dyDescent="0.2">
      <c r="A194" t="s">
        <v>315</v>
      </c>
      <c r="B194" t="s">
        <v>316</v>
      </c>
      <c r="D194" s="4">
        <f>+assessment!H194</f>
        <v>2.4504884739292897E-5</v>
      </c>
      <c r="F194" s="17">
        <f>+assessment!J194</f>
        <v>1239.4802583507169</v>
      </c>
      <c r="H194" s="17">
        <v>-938.07286725942367</v>
      </c>
      <c r="J194" s="17">
        <f t="shared" si="3"/>
        <v>301.40739109129322</v>
      </c>
    </row>
    <row r="195" spans="1:10" outlineLevel="1" x14ac:dyDescent="0.2">
      <c r="A195" t="s">
        <v>317</v>
      </c>
      <c r="B195" t="s">
        <v>318</v>
      </c>
      <c r="D195" s="4">
        <f>+assessment!H195</f>
        <v>3.0074442532622591E-5</v>
      </c>
      <c r="F195" s="17">
        <f>+assessment!J195</f>
        <v>1521.1937618427858</v>
      </c>
      <c r="H195" s="17">
        <v>-1150.8193642861493</v>
      </c>
      <c r="J195" s="17">
        <f t="shared" si="3"/>
        <v>370.3743975566365</v>
      </c>
    </row>
    <row r="196" spans="1:10" outlineLevel="1" x14ac:dyDescent="0.2">
      <c r="A196" t="s">
        <v>319</v>
      </c>
      <c r="B196" t="s">
        <v>320</v>
      </c>
      <c r="D196" s="4">
        <f>+assessment!H196</f>
        <v>3.2368765249996589E-5</v>
      </c>
      <c r="F196" s="17">
        <f>+assessment!J196</f>
        <v>1637.2427759363204</v>
      </c>
      <c r="H196" s="17">
        <v>-1239.0149341475901</v>
      </c>
      <c r="J196" s="17">
        <f t="shared" si="3"/>
        <v>398.2278417887303</v>
      </c>
    </row>
    <row r="197" spans="1:10" outlineLevel="1" x14ac:dyDescent="0.2">
      <c r="A197" t="s">
        <v>321</v>
      </c>
      <c r="B197" t="s">
        <v>322</v>
      </c>
      <c r="D197" s="4">
        <f>+assessment!H197</f>
        <v>9.029726842227994E-6</v>
      </c>
      <c r="F197" s="17">
        <f>+assessment!J197</f>
        <v>456.73212823951087</v>
      </c>
      <c r="H197" s="17">
        <v>-345.64335384273846</v>
      </c>
      <c r="J197" s="17">
        <f t="shared" si="3"/>
        <v>111.08877439677241</v>
      </c>
    </row>
    <row r="198" spans="1:10" outlineLevel="1" x14ac:dyDescent="0.2">
      <c r="A198" t="s">
        <v>323</v>
      </c>
      <c r="B198" t="s">
        <v>324</v>
      </c>
      <c r="D198" s="4">
        <f>+assessment!H198</f>
        <v>3.0116743022718976E-5</v>
      </c>
      <c r="F198" s="17">
        <f>+assessment!J198</f>
        <v>1523.3333606595459</v>
      </c>
      <c r="H198" s="17">
        <v>-1152.8300135805669</v>
      </c>
      <c r="J198" s="17">
        <f t="shared" si="3"/>
        <v>370.503347078979</v>
      </c>
    </row>
    <row r="199" spans="1:10" outlineLevel="1" x14ac:dyDescent="0.2">
      <c r="A199" t="s">
        <v>325</v>
      </c>
      <c r="B199" t="s">
        <v>326</v>
      </c>
      <c r="D199" s="4">
        <f>+assessment!H199</f>
        <v>1.9574190981903451E-5</v>
      </c>
      <c r="F199" s="17">
        <f>+assessment!J199</f>
        <v>990.08110233437696</v>
      </c>
      <c r="H199" s="17">
        <v>-749.25456679257309</v>
      </c>
      <c r="J199" s="17">
        <f t="shared" si="3"/>
        <v>240.82653554180388</v>
      </c>
    </row>
    <row r="200" spans="1:10" outlineLevel="1" x14ac:dyDescent="0.2">
      <c r="A200" t="s">
        <v>327</v>
      </c>
      <c r="B200" t="s">
        <v>328</v>
      </c>
      <c r="D200" s="4">
        <f>+assessment!H200</f>
        <v>1.8808597525434424E-4</v>
      </c>
      <c r="F200" s="17">
        <f>+assessment!J200</f>
        <v>9513.5666084805343</v>
      </c>
      <c r="H200" s="17">
        <v>-7198.5059988195735</v>
      </c>
      <c r="J200" s="17">
        <f t="shared" si="3"/>
        <v>2315.0606096609608</v>
      </c>
    </row>
    <row r="201" spans="1:10" outlineLevel="1" x14ac:dyDescent="0.2">
      <c r="A201" t="s">
        <v>329</v>
      </c>
      <c r="B201" t="s">
        <v>330</v>
      </c>
      <c r="D201" s="4">
        <f>+assessment!H201</f>
        <v>3.5136495305734426E-5</v>
      </c>
      <c r="F201" s="17">
        <f>+assessment!J201</f>
        <v>1777.2371811754601</v>
      </c>
      <c r="H201" s="17">
        <v>-1344.6287673831782</v>
      </c>
      <c r="J201" s="17">
        <f t="shared" si="3"/>
        <v>432.60841379228191</v>
      </c>
    </row>
    <row r="202" spans="1:10" outlineLevel="1" x14ac:dyDescent="0.2">
      <c r="A202" t="s">
        <v>331</v>
      </c>
      <c r="B202" t="s">
        <v>332</v>
      </c>
      <c r="D202" s="4">
        <f>+assessment!H202</f>
        <v>1.1578681667524622E-4</v>
      </c>
      <c r="F202" s="17">
        <f>+assessment!J202</f>
        <v>5856.6067530249684</v>
      </c>
      <c r="H202" s="17">
        <v>-4431.4676820545355</v>
      </c>
      <c r="J202" s="17">
        <f t="shared" si="3"/>
        <v>1425.1390709704328</v>
      </c>
    </row>
    <row r="203" spans="1:10" outlineLevel="1" x14ac:dyDescent="0.2">
      <c r="A203" t="s">
        <v>333</v>
      </c>
      <c r="B203" t="s">
        <v>334</v>
      </c>
      <c r="D203" s="4">
        <f>+assessment!H203</f>
        <v>7.451631261444997E-6</v>
      </c>
      <c r="F203" s="17">
        <f>+assessment!J203</f>
        <v>376.91056045900166</v>
      </c>
      <c r="H203" s="17">
        <v>-285.23715320750671</v>
      </c>
      <c r="J203" s="17">
        <f t="shared" si="3"/>
        <v>91.67340725149495</v>
      </c>
    </row>
    <row r="204" spans="1:10" outlineLevel="1" x14ac:dyDescent="0.2">
      <c r="A204" t="s">
        <v>335</v>
      </c>
      <c r="B204" t="s">
        <v>336</v>
      </c>
      <c r="D204" s="4">
        <f>+assessment!H204</f>
        <v>2.5292060493246461E-5</v>
      </c>
      <c r="F204" s="17">
        <f>+assessment!J204</f>
        <v>1279.2963528664889</v>
      </c>
      <c r="H204" s="17">
        <v>-968.17265502394059</v>
      </c>
      <c r="J204" s="17">
        <f t="shared" si="3"/>
        <v>311.12369784254827</v>
      </c>
    </row>
    <row r="205" spans="1:10" outlineLevel="1" x14ac:dyDescent="0.2">
      <c r="A205" t="s">
        <v>515</v>
      </c>
      <c r="B205" t="s">
        <v>513</v>
      </c>
      <c r="D205" s="4">
        <f>+assessment!H205</f>
        <v>7.5233778001223062E-6</v>
      </c>
      <c r="F205" s="17">
        <f>+assessment!J205</f>
        <v>380.53956827689711</v>
      </c>
      <c r="H205" s="17">
        <v>-287.99208288432123</v>
      </c>
      <c r="J205" s="17">
        <f t="shared" si="3"/>
        <v>92.547485392575879</v>
      </c>
    </row>
    <row r="206" spans="1:10" outlineLevel="1" x14ac:dyDescent="0.2">
      <c r="A206" t="s">
        <v>337</v>
      </c>
      <c r="B206" t="s">
        <v>338</v>
      </c>
      <c r="D206" s="4">
        <f>+assessment!H206</f>
        <v>2.7825578564530701E-5</v>
      </c>
      <c r="F206" s="17">
        <f>+assessment!J206</f>
        <v>1407.4440943041909</v>
      </c>
      <c r="H206" s="17">
        <v>-1065.1810648037847</v>
      </c>
      <c r="J206" s="17">
        <f t="shared" si="3"/>
        <v>342.26302950040622</v>
      </c>
    </row>
    <row r="207" spans="1:10" outlineLevel="1" x14ac:dyDescent="0.2">
      <c r="A207" t="s">
        <v>339</v>
      </c>
      <c r="B207" t="s">
        <v>340</v>
      </c>
      <c r="D207" s="4">
        <f>+assessment!H207</f>
        <v>4.9375810337154055E-5</v>
      </c>
      <c r="F207" s="17">
        <f>+assessment!J207</f>
        <v>2497.4752097012997</v>
      </c>
      <c r="H207" s="17">
        <v>-1889.5340619108006</v>
      </c>
      <c r="J207" s="17">
        <f t="shared" si="3"/>
        <v>607.94114779049914</v>
      </c>
    </row>
    <row r="208" spans="1:10" outlineLevel="1" x14ac:dyDescent="0.2">
      <c r="A208" t="s">
        <v>341</v>
      </c>
      <c r="B208" t="s">
        <v>342</v>
      </c>
      <c r="D208" s="4">
        <f>+assessment!H208</f>
        <v>1.9646302533327306E-5</v>
      </c>
      <c r="F208" s="17">
        <f>+assessment!J208</f>
        <v>993.72857284239331</v>
      </c>
      <c r="H208" s="17">
        <v>-752.05626062218357</v>
      </c>
      <c r="J208" s="17">
        <f t="shared" si="3"/>
        <v>241.67231222020973</v>
      </c>
    </row>
    <row r="209" spans="1:10" outlineLevel="1" x14ac:dyDescent="0.2">
      <c r="A209" t="s">
        <v>343</v>
      </c>
      <c r="B209" t="s">
        <v>344</v>
      </c>
      <c r="D209" s="4">
        <f>+assessment!H209</f>
        <v>4.2120262247988147E-6</v>
      </c>
      <c r="F209" s="17">
        <f>+assessment!J209</f>
        <v>213.04827216437977</v>
      </c>
      <c r="H209" s="17">
        <v>-161.22998647643894</v>
      </c>
      <c r="J209" s="17">
        <f t="shared" si="3"/>
        <v>51.818285687940829</v>
      </c>
    </row>
    <row r="210" spans="1:10" outlineLevel="1" x14ac:dyDescent="0.2">
      <c r="A210" t="s">
        <v>345</v>
      </c>
      <c r="B210" t="s">
        <v>346</v>
      </c>
      <c r="D210" s="4">
        <f>+assessment!H210</f>
        <v>6.1593176654186767E-5</v>
      </c>
      <c r="F210" s="17">
        <f>+assessment!J210</f>
        <v>3115.4411589440388</v>
      </c>
      <c r="H210" s="17">
        <v>-2357.3711713172838</v>
      </c>
      <c r="J210" s="17">
        <f t="shared" si="3"/>
        <v>758.06998762675494</v>
      </c>
    </row>
    <row r="211" spans="1:10" outlineLevel="1" x14ac:dyDescent="0.2">
      <c r="A211" t="s">
        <v>347</v>
      </c>
      <c r="B211" t="s">
        <v>348</v>
      </c>
      <c r="D211" s="4">
        <f>+assessment!H211</f>
        <v>6.3430439270340216E-5</v>
      </c>
      <c r="F211" s="17">
        <f>+assessment!J211</f>
        <v>3208.3716406155763</v>
      </c>
      <c r="H211" s="17">
        <v>-2427.6169229902075</v>
      </c>
      <c r="J211" s="17">
        <f t="shared" si="3"/>
        <v>780.75471762536881</v>
      </c>
    </row>
    <row r="212" spans="1:10" outlineLevel="1" x14ac:dyDescent="0.2">
      <c r="A212" t="s">
        <v>349</v>
      </c>
      <c r="B212" t="s">
        <v>350</v>
      </c>
      <c r="D212" s="4">
        <f>+assessment!H212</f>
        <v>3.7639803897697579E-5</v>
      </c>
      <c r="F212" s="17">
        <f>+assessment!J212</f>
        <v>1903.8568985627776</v>
      </c>
      <c r="H212" s="17">
        <v>-1440.3588972452544</v>
      </c>
      <c r="J212" s="17">
        <f t="shared" si="3"/>
        <v>463.49800131752318</v>
      </c>
    </row>
    <row r="213" spans="1:10" outlineLevel="1" x14ac:dyDescent="0.2">
      <c r="A213" t="s">
        <v>351</v>
      </c>
      <c r="B213" t="s">
        <v>352</v>
      </c>
      <c r="D213" s="4">
        <f>+assessment!H213</f>
        <v>6.1725853108019141E-4</v>
      </c>
      <c r="F213" s="17">
        <f>+assessment!J213</f>
        <v>31221.520595266284</v>
      </c>
      <c r="H213" s="17">
        <v>-23618.606958755754</v>
      </c>
      <c r="J213" s="17">
        <f t="shared" si="3"/>
        <v>7602.9136365105296</v>
      </c>
    </row>
    <row r="214" spans="1:10" outlineLevel="1" x14ac:dyDescent="0.2">
      <c r="A214" t="s">
        <v>494</v>
      </c>
      <c r="B214" t="s">
        <v>356</v>
      </c>
      <c r="D214" s="4">
        <f>+assessment!H214</f>
        <v>2.3946085841910702E-5</v>
      </c>
      <c r="F214" s="17">
        <f>+assessment!J214</f>
        <v>1211.2156813464928</v>
      </c>
      <c r="H214" s="17">
        <v>-916.59584030753604</v>
      </c>
      <c r="J214" s="17">
        <f t="shared" ref="J214:J261" si="4">SUM(F214:H214)</f>
        <v>294.61984103895679</v>
      </c>
    </row>
    <row r="215" spans="1:10" outlineLevel="1" x14ac:dyDescent="0.2">
      <c r="A215" t="s">
        <v>495</v>
      </c>
      <c r="B215" t="s">
        <v>357</v>
      </c>
      <c r="D215" s="4">
        <f>+assessment!H215</f>
        <v>1.3473656761325098E-5</v>
      </c>
      <c r="F215" s="17">
        <f>+assessment!J215</f>
        <v>681.51030870500688</v>
      </c>
      <c r="H215" s="17">
        <v>-515.75294913655</v>
      </c>
      <c r="J215" s="17">
        <f t="shared" si="4"/>
        <v>165.75735956845688</v>
      </c>
    </row>
    <row r="216" spans="1:10" outlineLevel="1" x14ac:dyDescent="0.2">
      <c r="A216" t="s">
        <v>496</v>
      </c>
      <c r="B216" t="s">
        <v>353</v>
      </c>
      <c r="D216" s="4">
        <f>+assessment!H216</f>
        <v>9.2395224054485379E-6</v>
      </c>
      <c r="F216" s="17">
        <f>+assessment!J216</f>
        <v>467.34378635045363</v>
      </c>
      <c r="H216" s="17">
        <v>-353.68324268227741</v>
      </c>
      <c r="J216" s="17">
        <f t="shared" si="4"/>
        <v>113.66054366817622</v>
      </c>
    </row>
    <row r="217" spans="1:10" outlineLevel="1" x14ac:dyDescent="0.2">
      <c r="A217" t="s">
        <v>355</v>
      </c>
      <c r="B217" t="s">
        <v>354</v>
      </c>
      <c r="D217" s="4">
        <f>+assessment!H217</f>
        <v>1.1394849421386658E-4</v>
      </c>
      <c r="F217" s="17">
        <f>+assessment!J217</f>
        <v>5763.6226633789911</v>
      </c>
      <c r="H217" s="17">
        <v>-4361.2797491530509</v>
      </c>
      <c r="J217" s="17">
        <f t="shared" si="4"/>
        <v>1402.3429142259401</v>
      </c>
    </row>
    <row r="218" spans="1:10" outlineLevel="1" x14ac:dyDescent="0.2">
      <c r="A218" t="s">
        <v>358</v>
      </c>
      <c r="B218" t="s">
        <v>359</v>
      </c>
      <c r="D218" s="4">
        <f>+assessment!H218</f>
        <v>3.8667537419841879E-4</v>
      </c>
      <c r="F218" s="17">
        <f>+assessment!J218</f>
        <v>19558.406326262364</v>
      </c>
      <c r="H218" s="17">
        <v>-14794.777053967666</v>
      </c>
      <c r="J218" s="17">
        <f t="shared" si="4"/>
        <v>4763.6292722946982</v>
      </c>
    </row>
    <row r="219" spans="1:10" outlineLevel="1" x14ac:dyDescent="0.2">
      <c r="A219" t="s">
        <v>360</v>
      </c>
      <c r="B219" t="s">
        <v>361</v>
      </c>
      <c r="D219" s="4">
        <f>+assessment!H219</f>
        <v>9.9108262337630156E-6</v>
      </c>
      <c r="F219" s="17">
        <f>+assessment!J219</f>
        <v>501.29896922127352</v>
      </c>
      <c r="H219" s="17">
        <v>-379.36150823614548</v>
      </c>
      <c r="J219" s="17">
        <f t="shared" si="4"/>
        <v>121.93746098512804</v>
      </c>
    </row>
    <row r="220" spans="1:10" outlineLevel="1" x14ac:dyDescent="0.2">
      <c r="A220" t="s">
        <v>362</v>
      </c>
      <c r="B220" t="s">
        <v>363</v>
      </c>
      <c r="D220" s="4">
        <f>+assessment!H220</f>
        <v>4.6812685714294779E-5</v>
      </c>
      <c r="F220" s="17">
        <f>+assessment!J220</f>
        <v>2367.8299408691405</v>
      </c>
      <c r="H220" s="17">
        <v>-1791.1801256231454</v>
      </c>
      <c r="J220" s="17">
        <f t="shared" si="4"/>
        <v>576.64981524599511</v>
      </c>
    </row>
    <row r="221" spans="1:10" outlineLevel="1" x14ac:dyDescent="0.2">
      <c r="A221" t="s">
        <v>364</v>
      </c>
      <c r="B221" t="s">
        <v>365</v>
      </c>
      <c r="D221" s="4">
        <f>+assessment!H221</f>
        <v>5.9463841365306274E-4</v>
      </c>
      <c r="F221" s="17">
        <f>+assessment!J221</f>
        <v>30077.373651063597</v>
      </c>
      <c r="H221" s="17">
        <v>-22751.876166957001</v>
      </c>
      <c r="J221" s="17">
        <f t="shared" si="4"/>
        <v>7325.4974841065959</v>
      </c>
    </row>
    <row r="222" spans="1:10" outlineLevel="1" x14ac:dyDescent="0.2">
      <c r="A222" t="s">
        <v>366</v>
      </c>
      <c r="B222" t="s">
        <v>367</v>
      </c>
      <c r="D222" s="4">
        <f>+assessment!H222</f>
        <v>1.3085983860225739E-5</v>
      </c>
      <c r="F222" s="17">
        <f>+assessment!J222</f>
        <v>661.90144652416529</v>
      </c>
      <c r="H222" s="17">
        <v>-500.91437863560134</v>
      </c>
      <c r="J222" s="17">
        <f t="shared" si="4"/>
        <v>160.98706788856396</v>
      </c>
    </row>
    <row r="223" spans="1:10" outlineLevel="1" x14ac:dyDescent="0.2">
      <c r="A223" t="s">
        <v>368</v>
      </c>
      <c r="B223" t="s">
        <v>369</v>
      </c>
      <c r="D223" s="4">
        <f>+assessment!H223</f>
        <v>1.9381995995946145E-5</v>
      </c>
      <c r="F223" s="17">
        <f>+assessment!J223</f>
        <v>980.35969807630704</v>
      </c>
      <c r="H223" s="17">
        <v>-741.89346646906631</v>
      </c>
      <c r="J223" s="17">
        <f t="shared" si="4"/>
        <v>238.46623160724073</v>
      </c>
    </row>
    <row r="224" spans="1:10" outlineLevel="1" x14ac:dyDescent="0.2">
      <c r="A224" t="s">
        <v>370</v>
      </c>
      <c r="B224" t="s">
        <v>371</v>
      </c>
      <c r="D224" s="4">
        <f>+assessment!H224</f>
        <v>3.4139766854761454E-5</v>
      </c>
      <c r="F224" s="17">
        <f>+assessment!J224</f>
        <v>1726.8217129510158</v>
      </c>
      <c r="H224" s="17">
        <v>-1306.6607160986141</v>
      </c>
      <c r="J224" s="17">
        <f t="shared" si="4"/>
        <v>420.16099685240169</v>
      </c>
    </row>
    <row r="225" spans="1:10" outlineLevel="1" x14ac:dyDescent="0.2">
      <c r="A225" t="s">
        <v>372</v>
      </c>
      <c r="B225" t="s">
        <v>373</v>
      </c>
      <c r="D225" s="4">
        <f>+assessment!H225</f>
        <v>2.3605446533833752E-5</v>
      </c>
      <c r="F225" s="17">
        <f>+assessment!J225</f>
        <v>1193.9858228072026</v>
      </c>
      <c r="H225" s="17">
        <v>-903.6101822151204</v>
      </c>
      <c r="J225" s="17">
        <f t="shared" si="4"/>
        <v>290.37564059208216</v>
      </c>
    </row>
    <row r="226" spans="1:10" outlineLevel="1" x14ac:dyDescent="0.2">
      <c r="A226" t="s">
        <v>374</v>
      </c>
      <c r="B226" t="s">
        <v>375</v>
      </c>
      <c r="D226" s="4">
        <f>+assessment!H226</f>
        <v>1.2391066158624898E-5</v>
      </c>
      <c r="F226" s="17">
        <f>+assessment!J226</f>
        <v>626.75185159742125</v>
      </c>
      <c r="H226" s="17">
        <v>-474.28954676906108</v>
      </c>
      <c r="J226" s="17">
        <f t="shared" si="4"/>
        <v>152.46230482836017</v>
      </c>
    </row>
    <row r="227" spans="1:10" outlineLevel="1" x14ac:dyDescent="0.2">
      <c r="A227" t="s">
        <v>376</v>
      </c>
      <c r="B227" t="s">
        <v>377</v>
      </c>
      <c r="D227" s="4">
        <f>+assessment!H227</f>
        <v>8.4677618293834583E-4</v>
      </c>
      <c r="F227" s="17">
        <f>+assessment!J227</f>
        <v>42830.740611920155</v>
      </c>
      <c r="H227" s="17">
        <v>-32399.538675174867</v>
      </c>
      <c r="J227" s="17">
        <f t="shared" si="4"/>
        <v>10431.201936745289</v>
      </c>
    </row>
    <row r="228" spans="1:10" outlineLevel="1" x14ac:dyDescent="0.2">
      <c r="A228" t="s">
        <v>378</v>
      </c>
      <c r="B228" t="s">
        <v>379</v>
      </c>
      <c r="D228" s="4">
        <f>+assessment!H228</f>
        <v>3.0130905285118324E-5</v>
      </c>
      <c r="F228" s="17">
        <f>+assessment!J228</f>
        <v>1524.0497012930289</v>
      </c>
      <c r="H228" s="17">
        <v>-1153.381797501683</v>
      </c>
      <c r="J228" s="17">
        <f t="shared" si="4"/>
        <v>370.66790379134591</v>
      </c>
    </row>
    <row r="229" spans="1:10" outlineLevel="1" x14ac:dyDescent="0.2">
      <c r="A229" t="s">
        <v>380</v>
      </c>
      <c r="B229" t="s">
        <v>381</v>
      </c>
      <c r="D229" s="4">
        <f>+assessment!H229</f>
        <v>1.4298586003808962E-5</v>
      </c>
      <c r="F229" s="17">
        <f>+assessment!J229</f>
        <v>723.23601039563505</v>
      </c>
      <c r="H229" s="17">
        <v>-547.30572703358075</v>
      </c>
      <c r="J229" s="17">
        <f t="shared" si="4"/>
        <v>175.9302833620543</v>
      </c>
    </row>
    <row r="230" spans="1:10" outlineLevel="1" x14ac:dyDescent="0.2">
      <c r="A230" t="s">
        <v>382</v>
      </c>
      <c r="B230" t="s">
        <v>383</v>
      </c>
      <c r="D230" s="4">
        <f>+assessment!H230</f>
        <v>1.7231450949513399E-5</v>
      </c>
      <c r="F230" s="17">
        <f>+assessment!J230</f>
        <v>871.58309463147771</v>
      </c>
      <c r="H230" s="17">
        <v>-659.54362113852346</v>
      </c>
      <c r="J230" s="17">
        <f t="shared" si="4"/>
        <v>212.03947349295424</v>
      </c>
    </row>
    <row r="231" spans="1:10" outlineLevel="1" x14ac:dyDescent="0.2">
      <c r="A231" t="s">
        <v>384</v>
      </c>
      <c r="B231" t="s">
        <v>385</v>
      </c>
      <c r="D231" s="4">
        <f>+assessment!H231</f>
        <v>5.427327952721988E-5</v>
      </c>
      <c r="F231" s="17">
        <f>+assessment!J231</f>
        <v>2745.1938356629994</v>
      </c>
      <c r="H231" s="17">
        <v>-2077.2956959722851</v>
      </c>
      <c r="J231" s="17">
        <f t="shared" si="4"/>
        <v>667.89813969071429</v>
      </c>
    </row>
    <row r="232" spans="1:10" outlineLevel="1" x14ac:dyDescent="0.2">
      <c r="A232" t="s">
        <v>522</v>
      </c>
      <c r="B232" t="s">
        <v>523</v>
      </c>
      <c r="D232" s="4">
        <f>+assessment!H232</f>
        <v>5.8906678222451353E-6</v>
      </c>
      <c r="F232" s="17">
        <f>+assessment!J232</f>
        <v>297.95555261139907</v>
      </c>
      <c r="H232" s="17">
        <v>-225.47774959296652</v>
      </c>
      <c r="J232" s="17">
        <f t="shared" si="4"/>
        <v>72.477803018432553</v>
      </c>
    </row>
    <row r="233" spans="1:10" outlineLevel="1" x14ac:dyDescent="0.2">
      <c r="A233" t="s">
        <v>386</v>
      </c>
      <c r="B233" t="s">
        <v>387</v>
      </c>
      <c r="D233" s="4">
        <f>+assessment!H233</f>
        <v>4.8286630910877718E-5</v>
      </c>
      <c r="F233" s="17">
        <f>+assessment!J233</f>
        <v>2442.3834836624269</v>
      </c>
      <c r="H233" s="17">
        <v>-1847.7029311621418</v>
      </c>
      <c r="J233" s="17">
        <f t="shared" si="4"/>
        <v>594.6805525002851</v>
      </c>
    </row>
    <row r="234" spans="1:10" outlineLevel="1" x14ac:dyDescent="0.2">
      <c r="A234" t="s">
        <v>388</v>
      </c>
      <c r="B234" t="s">
        <v>389</v>
      </c>
      <c r="D234" s="4">
        <f>+assessment!H234</f>
        <v>2.7225892353458309E-5</v>
      </c>
      <c r="F234" s="17">
        <f>+assessment!J234</f>
        <v>1377.1113982830784</v>
      </c>
      <c r="H234" s="17">
        <v>-1042.1755143995022</v>
      </c>
      <c r="J234" s="17">
        <f t="shared" si="4"/>
        <v>334.93588388357625</v>
      </c>
    </row>
    <row r="235" spans="1:10" outlineLevel="1" x14ac:dyDescent="0.2">
      <c r="A235" t="s">
        <v>390</v>
      </c>
      <c r="B235" t="s">
        <v>391</v>
      </c>
      <c r="D235" s="4">
        <f>+assessment!H235</f>
        <v>2.0554076771965162E-4</v>
      </c>
      <c r="F235" s="17">
        <f>+assessment!J235</f>
        <v>10396.446528322249</v>
      </c>
      <c r="H235" s="17">
        <v>-7865.5500579364934</v>
      </c>
      <c r="J235" s="17">
        <f t="shared" si="4"/>
        <v>2530.8964703857555</v>
      </c>
    </row>
    <row r="236" spans="1:10" outlineLevel="1" x14ac:dyDescent="0.2">
      <c r="A236" t="s">
        <v>392</v>
      </c>
      <c r="B236" t="s">
        <v>393</v>
      </c>
      <c r="D236" s="4">
        <f>+assessment!H236</f>
        <v>1.2929968929181034E-5</v>
      </c>
      <c r="F236" s="17">
        <f>+assessment!J236</f>
        <v>654.01006367967523</v>
      </c>
      <c r="H236" s="17">
        <v>-494.93429706385416</v>
      </c>
      <c r="J236" s="17">
        <f t="shared" si="4"/>
        <v>159.07576661582107</v>
      </c>
    </row>
    <row r="237" spans="1:10" outlineLevel="1" x14ac:dyDescent="0.2">
      <c r="A237" t="s">
        <v>394</v>
      </c>
      <c r="B237" t="s">
        <v>395</v>
      </c>
      <c r="D237" s="4">
        <f>+assessment!H237</f>
        <v>1.8385860710747149E-5</v>
      </c>
      <c r="F237" s="17">
        <f>+assessment!J237</f>
        <v>929.97423273800541</v>
      </c>
      <c r="H237" s="17">
        <v>-703.83264446348835</v>
      </c>
      <c r="J237" s="17">
        <f t="shared" si="4"/>
        <v>226.14158827451706</v>
      </c>
    </row>
    <row r="238" spans="1:10" outlineLevel="1" x14ac:dyDescent="0.2">
      <c r="A238" t="s">
        <v>396</v>
      </c>
      <c r="B238" t="s">
        <v>397</v>
      </c>
      <c r="D238" s="4">
        <f>+assessment!H238</f>
        <v>1.3945894035704179E-5</v>
      </c>
      <c r="F238" s="17">
        <f>+assessment!J238</f>
        <v>705.39651690706648</v>
      </c>
      <c r="H238" s="17">
        <v>-533.82098248625073</v>
      </c>
      <c r="J238" s="17">
        <f t="shared" si="4"/>
        <v>171.57553442081576</v>
      </c>
    </row>
    <row r="239" spans="1:10" outlineLevel="1" x14ac:dyDescent="0.2">
      <c r="A239" t="s">
        <v>398</v>
      </c>
      <c r="B239" t="s">
        <v>399</v>
      </c>
      <c r="D239" s="4">
        <f>+assessment!H239</f>
        <v>2.9169735765702124E-4</v>
      </c>
      <c r="F239" s="17">
        <f>+assessment!J239</f>
        <v>14754.328374750763</v>
      </c>
      <c r="H239" s="17">
        <v>-11160.970413100502</v>
      </c>
      <c r="J239" s="17">
        <f t="shared" si="4"/>
        <v>3593.3579616502611</v>
      </c>
    </row>
    <row r="240" spans="1:10" outlineLevel="1" x14ac:dyDescent="0.2">
      <c r="A240" t="s">
        <v>400</v>
      </c>
      <c r="B240" t="s">
        <v>401</v>
      </c>
      <c r="D240" s="4">
        <f>+assessment!H240</f>
        <v>1.2854237522245046E-5</v>
      </c>
      <c r="F240" s="17">
        <f>+assessment!J240</f>
        <v>650.17949745449459</v>
      </c>
      <c r="H240" s="17">
        <v>-492.01035421019765</v>
      </c>
      <c r="J240" s="17">
        <f t="shared" si="4"/>
        <v>158.16914324429695</v>
      </c>
    </row>
    <row r="241" spans="1:10" outlineLevel="1" x14ac:dyDescent="0.2">
      <c r="A241" t="s">
        <v>402</v>
      </c>
      <c r="B241" t="s">
        <v>403</v>
      </c>
      <c r="D241" s="4">
        <f>+assessment!H241</f>
        <v>1.6125217238641007E-4</v>
      </c>
      <c r="F241" s="17">
        <f>+assessment!J241</f>
        <v>8156.2874673977849</v>
      </c>
      <c r="H241" s="17">
        <v>-6170.8510948048142</v>
      </c>
      <c r="J241" s="17">
        <f t="shared" si="4"/>
        <v>1985.4363725929707</v>
      </c>
    </row>
    <row r="242" spans="1:10" outlineLevel="1" x14ac:dyDescent="0.2">
      <c r="A242" t="s">
        <v>404</v>
      </c>
      <c r="B242" t="s">
        <v>405</v>
      </c>
      <c r="D242" s="4">
        <f>+assessment!H242</f>
        <v>2.3812861041185839E-5</v>
      </c>
      <c r="F242" s="17">
        <f>+assessment!J242</f>
        <v>1204.4770448591971</v>
      </c>
      <c r="H242" s="17">
        <v>-911.53077555414336</v>
      </c>
      <c r="J242" s="17">
        <f t="shared" si="4"/>
        <v>292.94626930505376</v>
      </c>
    </row>
    <row r="243" spans="1:10" outlineLevel="1" x14ac:dyDescent="0.2">
      <c r="A243" t="s">
        <v>406</v>
      </c>
      <c r="B243" t="s">
        <v>407</v>
      </c>
      <c r="D243" s="4">
        <f>+assessment!H243</f>
        <v>1.1444439842747845E-3</v>
      </c>
      <c r="F243" s="17">
        <f>+assessment!J243</f>
        <v>57887.059677627592</v>
      </c>
      <c r="H243" s="17">
        <v>-43792.858961911203</v>
      </c>
      <c r="J243" s="17">
        <f t="shared" si="4"/>
        <v>14094.20071571639</v>
      </c>
    </row>
    <row r="244" spans="1:10" outlineLevel="1" x14ac:dyDescent="0.2">
      <c r="A244" t="s">
        <v>408</v>
      </c>
      <c r="B244" t="s">
        <v>409</v>
      </c>
      <c r="D244" s="4">
        <f>+assessment!H244</f>
        <v>2.7009068953716403E-4</v>
      </c>
      <c r="F244" s="17">
        <f>+assessment!J244</f>
        <v>13661.442655506544</v>
      </c>
      <c r="H244" s="17">
        <v>-10335.158834131829</v>
      </c>
      <c r="J244" s="17">
        <f t="shared" si="4"/>
        <v>3326.2838213747145</v>
      </c>
    </row>
    <row r="245" spans="1:10" outlineLevel="1" x14ac:dyDescent="0.2">
      <c r="A245" t="s">
        <v>410</v>
      </c>
      <c r="B245" t="s">
        <v>411</v>
      </c>
      <c r="D245" s="4">
        <f>+assessment!H245</f>
        <v>4.6539556887275148E-5</v>
      </c>
      <c r="F245" s="17">
        <f>+assessment!J245</f>
        <v>2354.0148263448723</v>
      </c>
      <c r="H245" s="17">
        <v>-1781.1708337536916</v>
      </c>
      <c r="J245" s="17">
        <f t="shared" si="4"/>
        <v>572.84399259118072</v>
      </c>
    </row>
    <row r="246" spans="1:10" outlineLevel="1" x14ac:dyDescent="0.2">
      <c r="A246" t="s">
        <v>412</v>
      </c>
      <c r="B246" t="s">
        <v>413</v>
      </c>
      <c r="D246" s="4">
        <f>+assessment!H246</f>
        <v>8.9657506974483061E-4</v>
      </c>
      <c r="F246" s="17">
        <f>+assessment!J246</f>
        <v>45349.615429784775</v>
      </c>
      <c r="H246" s="17">
        <v>-34304.965917697911</v>
      </c>
      <c r="J246" s="17">
        <f t="shared" si="4"/>
        <v>11044.649512086864</v>
      </c>
    </row>
    <row r="247" spans="1:10" outlineLevel="1" x14ac:dyDescent="0.2">
      <c r="A247" t="s">
        <v>414</v>
      </c>
      <c r="B247" t="s">
        <v>415</v>
      </c>
      <c r="D247" s="4">
        <f>+assessment!H247</f>
        <v>5.0658660283079229E-4</v>
      </c>
      <c r="F247" s="17">
        <f>+assessment!J247</f>
        <v>25623.629738886131</v>
      </c>
      <c r="H247" s="17">
        <v>-19388.786815790743</v>
      </c>
      <c r="J247" s="17">
        <f t="shared" si="4"/>
        <v>6234.842923095388</v>
      </c>
    </row>
    <row r="248" spans="1:10" outlineLevel="1" x14ac:dyDescent="0.2">
      <c r="A248" t="s">
        <v>416</v>
      </c>
      <c r="B248" t="s">
        <v>417</v>
      </c>
      <c r="D248" s="4">
        <f>+assessment!H248</f>
        <v>7.9407452258662022E-6</v>
      </c>
      <c r="F248" s="17">
        <f>+assessment!J248</f>
        <v>401.65040761329738</v>
      </c>
      <c r="H248" s="17">
        <v>-303.94922490582525</v>
      </c>
      <c r="J248" s="17">
        <f t="shared" si="4"/>
        <v>97.701182707472128</v>
      </c>
    </row>
    <row r="249" spans="1:10" outlineLevel="1" x14ac:dyDescent="0.2">
      <c r="A249" t="s">
        <v>418</v>
      </c>
      <c r="B249" t="s">
        <v>419</v>
      </c>
      <c r="D249" s="4">
        <f>+assessment!H249</f>
        <v>1.9956887245433559E-5</v>
      </c>
      <c r="F249" s="17">
        <f>+assessment!J249</f>
        <v>1009.4382414777231</v>
      </c>
      <c r="H249" s="17">
        <v>-763.9165815665832</v>
      </c>
      <c r="J249" s="17">
        <f t="shared" si="4"/>
        <v>245.52165991113986</v>
      </c>
    </row>
    <row r="250" spans="1:10" outlineLevel="1" x14ac:dyDescent="0.2">
      <c r="A250" t="s">
        <v>420</v>
      </c>
      <c r="B250" t="s">
        <v>421</v>
      </c>
      <c r="D250" s="4">
        <f>+assessment!H250</f>
        <v>2.8403855221461623E-4</v>
      </c>
      <c r="F250" s="17">
        <f>+assessment!J250</f>
        <v>14366.938748176091</v>
      </c>
      <c r="H250" s="17">
        <v>-10867.92871655218</v>
      </c>
      <c r="J250" s="17">
        <f t="shared" si="4"/>
        <v>3499.0100316239113</v>
      </c>
    </row>
    <row r="251" spans="1:10" outlineLevel="1" x14ac:dyDescent="0.2">
      <c r="A251" t="s">
        <v>422</v>
      </c>
      <c r="B251" t="s">
        <v>423</v>
      </c>
      <c r="D251" s="4">
        <f>+assessment!H251</f>
        <v>1.184425981719288E-5</v>
      </c>
      <c r="F251" s="17">
        <f>+assessment!J251</f>
        <v>599.09386942135302</v>
      </c>
      <c r="H251" s="17">
        <v>-453.37018903877401</v>
      </c>
      <c r="J251" s="17">
        <f t="shared" si="4"/>
        <v>145.723680382579</v>
      </c>
    </row>
    <row r="252" spans="1:10" outlineLevel="1" x14ac:dyDescent="0.2">
      <c r="A252" t="s">
        <v>424</v>
      </c>
      <c r="B252" t="s">
        <v>425</v>
      </c>
      <c r="D252" s="4">
        <f>+assessment!H252</f>
        <v>1.6457739341791398E-5</v>
      </c>
      <c r="F252" s="17">
        <f>+assessment!J252</f>
        <v>832.44802937281577</v>
      </c>
      <c r="H252" s="17">
        <v>-629.95951244173659</v>
      </c>
      <c r="J252" s="17">
        <f t="shared" si="4"/>
        <v>202.48851693107918</v>
      </c>
    </row>
    <row r="253" spans="1:10" outlineLevel="1" x14ac:dyDescent="0.2">
      <c r="A253" t="s">
        <v>426</v>
      </c>
      <c r="B253" t="s">
        <v>427</v>
      </c>
      <c r="D253" s="4">
        <f>+assessment!H253</f>
        <v>1.0054517521226693E-4</v>
      </c>
      <c r="F253" s="17">
        <f>+assessment!J253</f>
        <v>5085.6701051194086</v>
      </c>
      <c r="H253" s="17">
        <v>-3848.3183041879856</v>
      </c>
      <c r="J253" s="17">
        <f t="shared" si="4"/>
        <v>1237.351800931423</v>
      </c>
    </row>
    <row r="254" spans="1:10" outlineLevel="1" x14ac:dyDescent="0.2">
      <c r="A254" t="s">
        <v>428</v>
      </c>
      <c r="B254" t="s">
        <v>429</v>
      </c>
      <c r="D254" s="4">
        <f>+assessment!H254</f>
        <v>3.3852798623312786E-5</v>
      </c>
      <c r="F254" s="17">
        <f>+assessment!J254</f>
        <v>1712.3065882549138</v>
      </c>
      <c r="H254" s="17">
        <v>-1295.7998026256446</v>
      </c>
      <c r="J254" s="17">
        <f t="shared" si="4"/>
        <v>416.50678562926919</v>
      </c>
    </row>
    <row r="255" spans="1:10" outlineLevel="1" x14ac:dyDescent="0.2">
      <c r="A255" t="s">
        <v>430</v>
      </c>
      <c r="B255" t="s">
        <v>431</v>
      </c>
      <c r="D255" s="4">
        <f>+assessment!H255</f>
        <v>1.1652738862072909E-4</v>
      </c>
      <c r="F255" s="17">
        <f>+assessment!J255</f>
        <v>5894.0655828085073</v>
      </c>
      <c r="H255" s="17">
        <v>-4459.1769206550816</v>
      </c>
      <c r="J255" s="17">
        <f t="shared" si="4"/>
        <v>1434.8886621534257</v>
      </c>
    </row>
    <row r="256" spans="1:10" outlineLevel="1" x14ac:dyDescent="0.2">
      <c r="A256" t="s">
        <v>432</v>
      </c>
      <c r="B256" t="s">
        <v>433</v>
      </c>
      <c r="D256" s="4">
        <f>+assessment!H256</f>
        <v>4.473395771657247E-6</v>
      </c>
      <c r="F256" s="17">
        <f>+assessment!J256</f>
        <v>226.26859117064038</v>
      </c>
      <c r="H256" s="17">
        <v>-171.21940863503141</v>
      </c>
      <c r="J256" s="17">
        <f t="shared" si="4"/>
        <v>55.049182535608963</v>
      </c>
    </row>
    <row r="257" spans="1:10" outlineLevel="1" x14ac:dyDescent="0.2">
      <c r="A257" t="s">
        <v>434</v>
      </c>
      <c r="B257" t="s">
        <v>435</v>
      </c>
      <c r="D257" s="4">
        <f>+assessment!H257</f>
        <v>4.383321348655844E-5</v>
      </c>
      <c r="F257" s="17">
        <f>+assessment!J257</f>
        <v>2217.1254162050518</v>
      </c>
      <c r="H257" s="17">
        <v>-1677.5972952150873</v>
      </c>
      <c r="J257" s="17">
        <f t="shared" si="4"/>
        <v>539.52812098996446</v>
      </c>
    </row>
    <row r="258" spans="1:10" outlineLevel="1" x14ac:dyDescent="0.2">
      <c r="A258" t="s">
        <v>436</v>
      </c>
      <c r="B258" t="s">
        <v>437</v>
      </c>
      <c r="D258" s="4">
        <f>+assessment!H258</f>
        <v>6.1597562968202393E-6</v>
      </c>
      <c r="F258" s="17">
        <f>+assessment!J258</f>
        <v>311.5663022857587</v>
      </c>
      <c r="H258" s="17">
        <v>-235.78622519933347</v>
      </c>
      <c r="J258" s="17">
        <f t="shared" si="4"/>
        <v>75.780077086425223</v>
      </c>
    </row>
    <row r="259" spans="1:10" outlineLevel="1" x14ac:dyDescent="0.2">
      <c r="A259" t="s">
        <v>438</v>
      </c>
      <c r="B259" t="s">
        <v>439</v>
      </c>
      <c r="D259" s="4">
        <f>+assessment!H259</f>
        <v>2.2065870983686478E-4</v>
      </c>
      <c r="F259" s="17">
        <f>+assessment!J259</f>
        <v>11161.126346265977</v>
      </c>
      <c r="H259" s="17">
        <v>-8444.7736189642164</v>
      </c>
      <c r="J259" s="17">
        <f t="shared" si="4"/>
        <v>2716.3527273017608</v>
      </c>
    </row>
    <row r="260" spans="1:10" outlineLevel="1" x14ac:dyDescent="0.2">
      <c r="A260" t="s">
        <v>440</v>
      </c>
      <c r="B260" t="s">
        <v>441</v>
      </c>
      <c r="D260" s="4">
        <f>+assessment!H260</f>
        <v>4.4579319755992773E-6</v>
      </c>
      <c r="F260" s="17">
        <f>+assessment!J260</f>
        <v>225.48641773310197</v>
      </c>
      <c r="H260" s="17">
        <v>-170.61543403398787</v>
      </c>
      <c r="J260" s="17">
        <f t="shared" si="4"/>
        <v>54.870983699114106</v>
      </c>
    </row>
    <row r="261" spans="1:10" outlineLevel="1" x14ac:dyDescent="0.2">
      <c r="A261" t="s">
        <v>442</v>
      </c>
      <c r="B261" t="s">
        <v>443</v>
      </c>
      <c r="D261" s="4">
        <f>+assessment!H261</f>
        <v>1.326447943788611E-5</v>
      </c>
      <c r="F261" s="17">
        <f>+assessment!J261</f>
        <v>670.92992174723713</v>
      </c>
      <c r="H261" s="17">
        <v>-507.74232532361953</v>
      </c>
      <c r="J261" s="17">
        <f t="shared" si="4"/>
        <v>163.18759642361761</v>
      </c>
    </row>
    <row r="262" spans="1:10" outlineLevel="1" x14ac:dyDescent="0.2">
      <c r="A262" t="s">
        <v>444</v>
      </c>
      <c r="B262" t="s">
        <v>445</v>
      </c>
      <c r="D262" s="29">
        <f>+assessment!H262</f>
        <v>1.0797293438949068E-5</v>
      </c>
      <c r="F262" s="23">
        <f>+assessment!J262</f>
        <v>546.1373192969063</v>
      </c>
      <c r="H262" s="23">
        <v>-413.28525079620692</v>
      </c>
      <c r="J262" s="23">
        <f>SUM(F262:H262)</f>
        <v>132.85206850069937</v>
      </c>
    </row>
    <row r="263" spans="1:10" x14ac:dyDescent="0.2">
      <c r="B263" t="s">
        <v>489</v>
      </c>
      <c r="D263" s="4">
        <f>SUBTOTAL(9,D142:D262)</f>
        <v>1.9646267203310669E-2</v>
      </c>
      <c r="F263" s="17">
        <f>SUBTOTAL(9,F142:F262)</f>
        <v>993726.78581672057</v>
      </c>
      <c r="H263" s="17">
        <f>SUBTOTAL(9,H142:H262)</f>
        <v>-751789.62826738751</v>
      </c>
      <c r="J263" s="17">
        <f>SUBTOTAL(9,J142:J262)</f>
        <v>241937.15754933274</v>
      </c>
    </row>
    <row r="264" spans="1:10" x14ac:dyDescent="0.2">
      <c r="D264" s="8"/>
      <c r="F264" s="23"/>
      <c r="H264" s="23"/>
      <c r="J264" s="23"/>
    </row>
    <row r="265" spans="1:10" x14ac:dyDescent="0.2">
      <c r="D265" s="9">
        <f>SUBTOTAL(9,D4:D264)</f>
        <v>1</v>
      </c>
      <c r="F265" s="17">
        <f>SUBTOTAL(9,F4:F264)</f>
        <v>50580946.269999973</v>
      </c>
      <c r="H265" s="17">
        <f>SUBTOTAL(9,H4:H264)</f>
        <v>-38854756.258267403</v>
      </c>
      <c r="J265" s="17">
        <f>SUBTOTAL(9,J4:J264)</f>
        <v>11726190.011732604</v>
      </c>
    </row>
    <row r="266" spans="1:10" x14ac:dyDescent="0.2">
      <c r="F266" s="17"/>
    </row>
    <row r="267" spans="1:10" x14ac:dyDescent="0.2">
      <c r="F267" s="17"/>
    </row>
    <row r="268" spans="1:10" x14ac:dyDescent="0.2">
      <c r="D268" s="10" t="s">
        <v>573</v>
      </c>
      <c r="F268" s="17">
        <f>+assessment!J268</f>
        <v>41800000</v>
      </c>
      <c r="H268" s="17">
        <f>+$H$265*(F268/$F$273)</f>
        <v>-32109498.365768269</v>
      </c>
      <c r="J268" s="17">
        <f>SUM(F268:H268)</f>
        <v>9690501.6342317313</v>
      </c>
    </row>
    <row r="269" spans="1:10" x14ac:dyDescent="0.2">
      <c r="D269" s="10" t="s">
        <v>517</v>
      </c>
      <c r="F269" s="17">
        <f>+assessment!J269</f>
        <v>-1719233.27</v>
      </c>
      <c r="H269" s="17">
        <f>+$H$265*(F269/$F$273)</f>
        <v>1320663.1070200822</v>
      </c>
      <c r="J269" s="17">
        <f>SUM(F269:H269)</f>
        <v>-398570.16297991783</v>
      </c>
    </row>
    <row r="270" spans="1:10" x14ac:dyDescent="0.2">
      <c r="D270" s="10" t="s">
        <v>574</v>
      </c>
      <c r="F270" s="17">
        <f>+assessment!J270</f>
        <v>11381179</v>
      </c>
      <c r="H270" s="17">
        <f t="shared" ref="H270:H271" si="5">+$H$265*(F270/$F$273)</f>
        <v>-8742678.1938042138</v>
      </c>
      <c r="J270" s="17">
        <f>SUM(F270:H270)</f>
        <v>2638500.8061957862</v>
      </c>
    </row>
    <row r="271" spans="1:10" x14ac:dyDescent="0.2">
      <c r="D271" s="10" t="s">
        <v>517</v>
      </c>
      <c r="F271" s="17">
        <f>+assessment!J271</f>
        <v>-880999.46000000008</v>
      </c>
      <c r="H271" s="17">
        <f t="shared" si="5"/>
        <v>676757.19428499357</v>
      </c>
      <c r="J271" s="17">
        <f>SUM(F271:H271)</f>
        <v>-204242.26571500651</v>
      </c>
    </row>
    <row r="272" spans="1:10" x14ac:dyDescent="0.2">
      <c r="F272" s="17"/>
      <c r="H272" s="17"/>
    </row>
    <row r="273" spans="6:10" ht="13.5" thickBot="1" x14ac:dyDescent="0.25">
      <c r="F273" s="18">
        <f>SUM(F268:F272)</f>
        <v>50580946.269999996</v>
      </c>
      <c r="H273" s="18">
        <f>SUM(H268:H272)</f>
        <v>-38854756.25826741</v>
      </c>
      <c r="J273" s="18">
        <f>SUM(J268:J272)</f>
        <v>11726190.011732593</v>
      </c>
    </row>
    <row r="274" spans="6:10" ht="13.5" thickTop="1" x14ac:dyDescent="0.2"/>
    <row r="276" spans="6:10" x14ac:dyDescent="0.2">
      <c r="F276" s="17"/>
    </row>
    <row r="277" spans="6:10" x14ac:dyDescent="0.2">
      <c r="F277" s="17"/>
    </row>
    <row r="278" spans="6:10" x14ac:dyDescent="0.2">
      <c r="F278" s="17"/>
    </row>
    <row r="279" spans="6:10" x14ac:dyDescent="0.2">
      <c r="F279" s="17"/>
    </row>
    <row r="280" spans="6:10" x14ac:dyDescent="0.2">
      <c r="F280" s="17"/>
    </row>
    <row r="282" spans="6:10" x14ac:dyDescent="0.2">
      <c r="F282" s="17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2013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5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B3" sqref="B3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customWidth="1"/>
    <col min="16" max="16" width="12.85546875" bestFit="1" customWidth="1"/>
    <col min="17" max="17" width="1.5703125" customWidth="1"/>
    <col min="18" max="18" width="10" customWidth="1"/>
    <col min="19" max="19" width="10.140625" customWidth="1"/>
    <col min="20" max="20" width="1.5703125" customWidth="1"/>
    <col min="21" max="21" width="6.42578125" customWidth="1"/>
  </cols>
  <sheetData>
    <row r="1" spans="1:24" x14ac:dyDescent="0.2">
      <c r="F1" s="1" t="s">
        <v>462</v>
      </c>
      <c r="H1" s="1" t="s">
        <v>0</v>
      </c>
      <c r="J1" s="1"/>
      <c r="O1" s="1" t="s">
        <v>580</v>
      </c>
      <c r="R1" s="1" t="s">
        <v>580</v>
      </c>
    </row>
    <row r="2" spans="1:24" x14ac:dyDescent="0.2">
      <c r="A2" s="20" t="s">
        <v>466</v>
      </c>
      <c r="B2" s="20"/>
      <c r="C2" s="1" t="s">
        <v>519</v>
      </c>
      <c r="D2" s="1" t="s">
        <v>475</v>
      </c>
      <c r="E2" s="1" t="s">
        <v>474</v>
      </c>
      <c r="F2" s="1" t="s">
        <v>463</v>
      </c>
      <c r="H2" s="1" t="s">
        <v>3</v>
      </c>
      <c r="J2" s="1" t="s">
        <v>3</v>
      </c>
      <c r="L2" s="1" t="s">
        <v>4</v>
      </c>
      <c r="O2" s="1" t="s">
        <v>581</v>
      </c>
      <c r="R2" s="1" t="s">
        <v>581</v>
      </c>
    </row>
    <row r="3" spans="1:24" x14ac:dyDescent="0.2">
      <c r="A3" s="12" t="s">
        <v>464</v>
      </c>
      <c r="B3" s="12" t="s">
        <v>465</v>
      </c>
      <c r="C3" s="12">
        <v>0.125</v>
      </c>
      <c r="D3" s="12">
        <v>0.125</v>
      </c>
      <c r="E3" s="12">
        <v>0.15</v>
      </c>
      <c r="F3" s="12">
        <v>0.6</v>
      </c>
      <c r="G3" s="12"/>
      <c r="H3" s="12" t="s">
        <v>5</v>
      </c>
      <c r="I3" s="12"/>
      <c r="J3" s="12" t="s">
        <v>6</v>
      </c>
      <c r="K3" s="12"/>
      <c r="L3" s="12" t="s">
        <v>1</v>
      </c>
      <c r="M3" s="12"/>
      <c r="N3" s="12"/>
      <c r="O3" s="12" t="s">
        <v>3</v>
      </c>
      <c r="P3" s="12" t="s">
        <v>472</v>
      </c>
      <c r="Q3" s="12"/>
      <c r="R3" s="12" t="s">
        <v>5</v>
      </c>
      <c r="S3" s="12" t="s">
        <v>472</v>
      </c>
      <c r="T3" s="12"/>
      <c r="U3" s="12"/>
      <c r="V3" s="12"/>
      <c r="W3" s="12"/>
      <c r="X3" s="12"/>
    </row>
    <row r="4" spans="1:24" ht="6.75" customHeight="1" x14ac:dyDescent="0.2">
      <c r="C4" s="4"/>
      <c r="D4" s="4"/>
      <c r="E4" s="4"/>
      <c r="F4" s="4"/>
      <c r="H4" s="5"/>
      <c r="J4" s="6"/>
      <c r="O4" s="6"/>
      <c r="R4" s="6"/>
    </row>
    <row r="5" spans="1:24" x14ac:dyDescent="0.2">
      <c r="A5" t="s">
        <v>7</v>
      </c>
      <c r="B5" t="s">
        <v>526</v>
      </c>
      <c r="C5" s="4">
        <f>+payroll!G5</f>
        <v>3.1483379566698872E-3</v>
      </c>
      <c r="D5" s="4">
        <f>+IFR!T5</f>
        <v>3.0560543223932938E-3</v>
      </c>
      <c r="E5" s="4">
        <f>+claims!R5</f>
        <v>2.1425929434265269E-4</v>
      </c>
      <c r="F5" s="4">
        <f>+costs!L5</f>
        <v>1.7575320682782972E-4</v>
      </c>
      <c r="H5" s="4">
        <f>(C5*$C$3)+(D5*$D$3)+(E5*$E$3)+(F5*$F$3)</f>
        <v>9.1313985313099335E-4</v>
      </c>
      <c r="J5" s="17">
        <f t="shared" ref="J5:J37" si="0">(+H5*$J$273)</f>
        <v>46187.477848214461</v>
      </c>
      <c r="L5" s="7">
        <f>+J5/payroll!F5</f>
        <v>1.7700730902538936E-3</v>
      </c>
      <c r="O5" s="17">
        <v>46601.568812221602</v>
      </c>
      <c r="P5" s="17">
        <f t="shared" ref="P5:P65" si="1">+J5-O5</f>
        <v>-414.09096400714043</v>
      </c>
      <c r="R5" s="4">
        <v>9.1358001984287039E-4</v>
      </c>
      <c r="S5" s="4">
        <f t="shared" ref="S5:S54" si="2">+H5-R5</f>
        <v>-4.401667118770396E-7</v>
      </c>
    </row>
    <row r="6" spans="1:24" x14ac:dyDescent="0.2">
      <c r="A6" t="s">
        <v>8</v>
      </c>
      <c r="B6" t="s">
        <v>527</v>
      </c>
      <c r="C6" s="4">
        <f>+payroll!G6</f>
        <v>3.3930949261690231E-3</v>
      </c>
      <c r="D6" s="4">
        <f>+IFR!T6</f>
        <v>4.4275149679142136E-3</v>
      </c>
      <c r="E6" s="4">
        <f>+claims!R6</f>
        <v>8.5703717737061071E-5</v>
      </c>
      <c r="F6" s="4">
        <f>+costs!L6</f>
        <v>1.3162439914006532E-5</v>
      </c>
      <c r="H6" s="4">
        <f t="shared" ref="H6:H55" si="3">(C6*$C$3)+(D6*$D$3)+(E6*$E$3)+(F6*$F$3)</f>
        <v>9.9832925836936784E-4</v>
      </c>
      <c r="J6" s="17">
        <f t="shared" si="0"/>
        <v>50496.438577349938</v>
      </c>
      <c r="L6" s="7">
        <f>+J6/payroll!F6</f>
        <v>1.7956142239418983E-3</v>
      </c>
      <c r="O6" s="17">
        <v>50948.812092877604</v>
      </c>
      <c r="P6" s="17">
        <f t="shared" si="1"/>
        <v>-452.37351552766631</v>
      </c>
      <c r="R6" s="4">
        <v>9.988036443651831E-4</v>
      </c>
      <c r="S6" s="4">
        <f t="shared" si="2"/>
        <v>-4.7438599581526263E-7</v>
      </c>
    </row>
    <row r="7" spans="1:24" x14ac:dyDescent="0.2">
      <c r="A7" t="s">
        <v>9</v>
      </c>
      <c r="B7" t="s">
        <v>10</v>
      </c>
      <c r="C7" s="4">
        <f>+payroll!G7</f>
        <v>3.0907425274575343E-3</v>
      </c>
      <c r="D7" s="4">
        <f>+IFR!T7</f>
        <v>2.382582871230869E-3</v>
      </c>
      <c r="E7" s="4">
        <f>+claims!R7</f>
        <v>1.2855557660559162E-4</v>
      </c>
      <c r="F7" s="4">
        <f>+costs!L7</f>
        <v>5.3528889232229589E-4</v>
      </c>
      <c r="H7" s="4">
        <f t="shared" si="3"/>
        <v>1.0246223467202666E-3</v>
      </c>
      <c r="J7" s="17">
        <f t="shared" si="0"/>
        <v>51826.367866499117</v>
      </c>
      <c r="L7" s="7">
        <f>+J7/payroll!F7</f>
        <v>2.0231880119823925E-3</v>
      </c>
      <c r="O7" s="17">
        <v>52287.861999818182</v>
      </c>
      <c r="P7" s="17">
        <f t="shared" si="1"/>
        <v>-461.49413331906544</v>
      </c>
      <c r="R7" s="4">
        <v>1.0250544610594173E-3</v>
      </c>
      <c r="S7" s="4">
        <f t="shared" si="2"/>
        <v>-4.3211433915064067E-7</v>
      </c>
    </row>
    <row r="8" spans="1:24" x14ac:dyDescent="0.2">
      <c r="A8" t="s">
        <v>11</v>
      </c>
      <c r="B8" t="s">
        <v>12</v>
      </c>
      <c r="C8" s="4">
        <f>+payroll!G8</f>
        <v>1.4153420265269896E-3</v>
      </c>
      <c r="D8" s="4">
        <f>+IFR!T8</f>
        <v>8.0901287282303684E-4</v>
      </c>
      <c r="E8" s="4">
        <f>+claims!R8</f>
        <v>0</v>
      </c>
      <c r="F8" s="4">
        <f>+costs!L8</f>
        <v>0</v>
      </c>
      <c r="H8" s="4">
        <f t="shared" si="3"/>
        <v>2.7804436241875329E-4</v>
      </c>
      <c r="J8" s="17">
        <f t="shared" si="0"/>
        <v>14063.746956179366</v>
      </c>
      <c r="L8" s="7">
        <f>+J8/payroll!F8</f>
        <v>1.1989137434781825E-3</v>
      </c>
      <c r="O8" s="17">
        <v>14193.091602487342</v>
      </c>
      <c r="P8" s="17">
        <f t="shared" si="1"/>
        <v>-129.34464630797629</v>
      </c>
      <c r="R8" s="4">
        <v>2.7824224030053462E-4</v>
      </c>
      <c r="S8" s="4">
        <f t="shared" si="2"/>
        <v>-1.978778817813328E-7</v>
      </c>
    </row>
    <row r="9" spans="1:24" x14ac:dyDescent="0.2">
      <c r="A9" t="s">
        <v>13</v>
      </c>
      <c r="B9" t="s">
        <v>14</v>
      </c>
      <c r="C9" s="4">
        <f>+payroll!G9</f>
        <v>1.466336689800802E-4</v>
      </c>
      <c r="D9" s="4">
        <f>+IFR!T9</f>
        <v>1.3913482930596704E-4</v>
      </c>
      <c r="E9" s="4">
        <f>+claims!R9</f>
        <v>0</v>
      </c>
      <c r="F9" s="4">
        <f>+costs!L9</f>
        <v>0</v>
      </c>
      <c r="H9" s="4">
        <f t="shared" si="3"/>
        <v>3.5721062285755904E-5</v>
      </c>
      <c r="J9" s="17">
        <f t="shared" si="0"/>
        <v>1806.8051321831426</v>
      </c>
      <c r="L9" s="7">
        <f>+J9/payroll!F9</f>
        <v>1.4867087987077672E-3</v>
      </c>
      <c r="O9" s="17">
        <v>1823.1713398437091</v>
      </c>
      <c r="P9" s="17">
        <f t="shared" si="1"/>
        <v>-16.366207660566488</v>
      </c>
      <c r="R9" s="4">
        <v>3.5741563026405008E-5</v>
      </c>
      <c r="S9" s="4">
        <f t="shared" si="2"/>
        <v>-2.0500740649103148E-8</v>
      </c>
    </row>
    <row r="10" spans="1:24" x14ac:dyDescent="0.2">
      <c r="A10" t="s">
        <v>15</v>
      </c>
      <c r="B10" t="s">
        <v>16</v>
      </c>
      <c r="C10" s="4">
        <f>+payroll!G10</f>
        <v>2.3378158245769906E-4</v>
      </c>
      <c r="D10" s="4">
        <f>+IFR!T10</f>
        <v>1.5933605180710856E-4</v>
      </c>
      <c r="E10" s="4">
        <f>+claims!R10</f>
        <v>0</v>
      </c>
      <c r="F10" s="4">
        <f>+costs!L10</f>
        <v>0</v>
      </c>
      <c r="H10" s="4">
        <f t="shared" si="3"/>
        <v>4.9139704283100953E-5</v>
      </c>
      <c r="J10" s="17">
        <f t="shared" si="0"/>
        <v>2485.5327420672179</v>
      </c>
      <c r="L10" s="7">
        <f>+J10/payroll!F10</f>
        <v>1.2827956898360195E-3</v>
      </c>
      <c r="O10" s="17">
        <v>2508.2756024009336</v>
      </c>
      <c r="P10" s="17">
        <f t="shared" si="1"/>
        <v>-22.742860333715726</v>
      </c>
      <c r="R10" s="4">
        <v>4.9172389106605941E-5</v>
      </c>
      <c r="S10" s="4">
        <f t="shared" si="2"/>
        <v>-3.2684823504987727E-8</v>
      </c>
    </row>
    <row r="11" spans="1:24" x14ac:dyDescent="0.2">
      <c r="A11" t="s">
        <v>17</v>
      </c>
      <c r="B11" t="s">
        <v>18</v>
      </c>
      <c r="C11" s="4">
        <f>+payroll!G11</f>
        <v>6.2517109300603386E-4</v>
      </c>
      <c r="D11" s="4">
        <f>+IFR!T11</f>
        <v>3.7990795693673538E-4</v>
      </c>
      <c r="E11" s="4">
        <f>+claims!R11</f>
        <v>1.2855557660559162E-4</v>
      </c>
      <c r="F11" s="4">
        <f>+costs!L11</f>
        <v>3.3258555918866065E-6</v>
      </c>
      <c r="H11" s="4">
        <f t="shared" si="3"/>
        <v>1.4691373108881685E-4</v>
      </c>
      <c r="J11" s="17">
        <f t="shared" si="0"/>
        <v>7431.035538528673</v>
      </c>
      <c r="L11" s="7">
        <f>+J11/payroll!F11</f>
        <v>1.4341637702875742E-3</v>
      </c>
      <c r="O11" s="17">
        <v>7498.5041219137211</v>
      </c>
      <c r="P11" s="17">
        <f t="shared" si="1"/>
        <v>-67.468583385048078</v>
      </c>
      <c r="R11" s="4">
        <v>1.4700113577921422E-4</v>
      </c>
      <c r="S11" s="4">
        <f t="shared" si="2"/>
        <v>-8.7404690397364405E-8</v>
      </c>
    </row>
    <row r="12" spans="1:24" x14ac:dyDescent="0.2">
      <c r="A12" t="s">
        <v>19</v>
      </c>
      <c r="B12" t="s">
        <v>20</v>
      </c>
      <c r="C12" s="4">
        <f>+payroll!G12</f>
        <v>1.5426816637775578E-4</v>
      </c>
      <c r="D12" s="4">
        <f>+IFR!T12</f>
        <v>1.1259664742090004E-4</v>
      </c>
      <c r="E12" s="4">
        <f>+claims!R12</f>
        <v>4.2851858868530536E-5</v>
      </c>
      <c r="F12" s="4">
        <f>+costs!L12</f>
        <v>9.4650909697607394E-8</v>
      </c>
      <c r="H12" s="4">
        <f t="shared" si="3"/>
        <v>3.9842671100930126E-5</v>
      </c>
      <c r="J12" s="17">
        <f t="shared" si="0"/>
        <v>2015.2800062094284</v>
      </c>
      <c r="L12" s="7">
        <f>+J12/payroll!F12</f>
        <v>1.5761856753697097E-3</v>
      </c>
      <c r="O12" s="17">
        <v>2033.4683843400571</v>
      </c>
      <c r="P12" s="17">
        <f t="shared" si="1"/>
        <v>-18.188378130628735</v>
      </c>
      <c r="R12" s="4">
        <v>3.9864239214797293E-5</v>
      </c>
      <c r="S12" s="4">
        <f t="shared" si="2"/>
        <v>-2.1568113867166693E-8</v>
      </c>
    </row>
    <row r="13" spans="1:24" x14ac:dyDescent="0.2">
      <c r="A13" t="s">
        <v>21</v>
      </c>
      <c r="B13" t="s">
        <v>22</v>
      </c>
      <c r="C13" s="4">
        <f>+payroll!G13</f>
        <v>5.9168232462355563E-4</v>
      </c>
      <c r="D13" s="4">
        <f>+IFR!T13</f>
        <v>3.5264099172712022E-4</v>
      </c>
      <c r="E13" s="4">
        <f>+claims!R13</f>
        <v>0</v>
      </c>
      <c r="F13" s="4">
        <f>+costs!L13</f>
        <v>0</v>
      </c>
      <c r="H13" s="4">
        <f t="shared" si="3"/>
        <v>1.1804041454383448E-4</v>
      </c>
      <c r="J13" s="17">
        <f t="shared" si="0"/>
        <v>5970.5958657302181</v>
      </c>
      <c r="L13" s="7">
        <f>+J13/payroll!F13</f>
        <v>1.2175235707105217E-3</v>
      </c>
      <c r="O13" s="17">
        <v>6025.4420923811103</v>
      </c>
      <c r="P13" s="17">
        <f t="shared" si="1"/>
        <v>-54.846226650892277</v>
      </c>
      <c r="R13" s="4">
        <v>1.1812313719524282E-4</v>
      </c>
      <c r="S13" s="4">
        <f t="shared" si="2"/>
        <v>-8.2722651408335284E-8</v>
      </c>
    </row>
    <row r="14" spans="1:24" x14ac:dyDescent="0.2">
      <c r="A14" t="s">
        <v>23</v>
      </c>
      <c r="B14" t="s">
        <v>24</v>
      </c>
      <c r="C14" s="4">
        <f>+payroll!G14</f>
        <v>1.5587291561051239E-3</v>
      </c>
      <c r="D14" s="4">
        <f>+IFR!T14</f>
        <v>9.9378021959532531E-4</v>
      </c>
      <c r="E14" s="4">
        <f>+claims!R14</f>
        <v>3.4281487094824429E-4</v>
      </c>
      <c r="F14" s="4">
        <f>+costs!L14</f>
        <v>3.0080640157564971E-5</v>
      </c>
      <c r="H14" s="4">
        <f t="shared" si="3"/>
        <v>3.8853428669933181E-4</v>
      </c>
      <c r="J14" s="17">
        <f t="shared" si="0"/>
        <v>19652.431879591677</v>
      </c>
      <c r="L14" s="7">
        <f>+J14/payroll!F14</f>
        <v>1.5212266957289778E-3</v>
      </c>
      <c r="O14" s="17">
        <v>19830.187326960669</v>
      </c>
      <c r="P14" s="17">
        <f t="shared" si="1"/>
        <v>-177.75544736899246</v>
      </c>
      <c r="R14" s="4">
        <v>3.8875221142558165E-4</v>
      </c>
      <c r="S14" s="4">
        <f t="shared" si="2"/>
        <v>-2.1792472624983933E-7</v>
      </c>
    </row>
    <row r="15" spans="1:24" x14ac:dyDescent="0.2">
      <c r="A15" t="s">
        <v>25</v>
      </c>
      <c r="B15" t="s">
        <v>26</v>
      </c>
      <c r="C15" s="4">
        <f>+payroll!G15</f>
        <v>4.6885996166894182E-5</v>
      </c>
      <c r="D15" s="4">
        <f>+IFR!T15</f>
        <v>2.4825522924038971E-5</v>
      </c>
      <c r="E15" s="4">
        <f>+claims!R15</f>
        <v>0</v>
      </c>
      <c r="F15" s="4">
        <f>+costs!L15</f>
        <v>0</v>
      </c>
      <c r="H15" s="4">
        <f t="shared" si="3"/>
        <v>8.963939886366644E-6</v>
      </c>
      <c r="J15" s="17">
        <f t="shared" si="0"/>
        <v>453.40456175982109</v>
      </c>
      <c r="L15" s="7">
        <f>+J15/payroll!F15</f>
        <v>1.1667855316648257E-3</v>
      </c>
      <c r="O15" s="17">
        <v>457.58349578528436</v>
      </c>
      <c r="P15" s="17">
        <f t="shared" si="1"/>
        <v>-4.1789340254632634</v>
      </c>
      <c r="R15" s="4">
        <v>8.9704949814834612E-6</v>
      </c>
      <c r="S15" s="4">
        <f t="shared" si="2"/>
        <v>-6.5550951168171943E-9</v>
      </c>
    </row>
    <row r="16" spans="1:24" x14ac:dyDescent="0.2">
      <c r="A16" t="s">
        <v>562</v>
      </c>
      <c r="B16" t="s">
        <v>563</v>
      </c>
      <c r="C16" s="4">
        <f>+payroll!G16</f>
        <v>6.3705190288362271E-5</v>
      </c>
      <c r="D16" s="4">
        <f>+IFR!T16</f>
        <v>3.9711682500211355E-5</v>
      </c>
      <c r="E16" s="4">
        <f>+claims!R16</f>
        <v>4.2851858868530536E-5</v>
      </c>
      <c r="F16" s="4">
        <f>+costs!L16</f>
        <v>1.4526391633720035E-6</v>
      </c>
      <c r="H16" s="4">
        <f>(C16*$C$3)+(D16*$D$3)+(E16*$E$3)+(F16*$F$3)</f>
        <v>2.0226471426874486E-5</v>
      </c>
      <c r="J16" s="17">
        <f>(+H16*$J$273)</f>
        <v>1023.0740644744285</v>
      </c>
      <c r="L16" s="7">
        <f>+J16/payroll!F16</f>
        <v>1.9376733021480074E-3</v>
      </c>
      <c r="O16" s="17">
        <v>1032.2033536796098</v>
      </c>
      <c r="P16" s="17">
        <f>+J16-O16</f>
        <v>-9.1292892051812942</v>
      </c>
      <c r="R16" s="4">
        <v>2.0235378000604703E-5</v>
      </c>
      <c r="S16" s="4">
        <f>+H16-R16</f>
        <v>-8.9065737302169935E-9</v>
      </c>
    </row>
    <row r="17" spans="1:19" x14ac:dyDescent="0.2">
      <c r="A17" t="s">
        <v>27</v>
      </c>
      <c r="B17" t="s">
        <v>528</v>
      </c>
      <c r="C17" s="4">
        <f>+payroll!G17</f>
        <v>4.0658939046899634E-4</v>
      </c>
      <c r="D17" s="4">
        <f>+IFR!T17</f>
        <v>2.467137331793984E-4</v>
      </c>
      <c r="E17" s="4">
        <f>+claims!R17</f>
        <v>4.2851858868530536E-5</v>
      </c>
      <c r="F17" s="4">
        <f>+costs!L17</f>
        <v>1.6202278500094472E-6</v>
      </c>
      <c r="H17" s="4">
        <f t="shared" si="3"/>
        <v>8.9062805996334584E-5</v>
      </c>
      <c r="J17" s="17">
        <f t="shared" si="0"/>
        <v>4504.8810047560328</v>
      </c>
      <c r="L17" s="7">
        <f>+J17/payroll!F17</f>
        <v>1.3368281414558474E-3</v>
      </c>
      <c r="O17" s="17">
        <v>4545.9789574110564</v>
      </c>
      <c r="P17" s="17">
        <f t="shared" si="1"/>
        <v>-41.097952655023619</v>
      </c>
      <c r="R17" s="4">
        <v>8.9119650946765537E-5</v>
      </c>
      <c r="S17" s="4">
        <f t="shared" si="2"/>
        <v>-5.6844950430953245E-8</v>
      </c>
    </row>
    <row r="18" spans="1:19" x14ac:dyDescent="0.2">
      <c r="A18" t="s">
        <v>28</v>
      </c>
      <c r="B18" t="s">
        <v>529</v>
      </c>
      <c r="C18" s="4">
        <f>+payroll!G18</f>
        <v>3.279142416000387E-4</v>
      </c>
      <c r="D18" s="4">
        <f>+IFR!T18</f>
        <v>1.990218442699336E-4</v>
      </c>
      <c r="E18" s="4">
        <f>+claims!R18</f>
        <v>0</v>
      </c>
      <c r="F18" s="4">
        <f>+costs!L18</f>
        <v>0</v>
      </c>
      <c r="H18" s="4">
        <f t="shared" si="3"/>
        <v>6.5867010733746545E-5</v>
      </c>
      <c r="J18" s="17">
        <f t="shared" si="0"/>
        <v>3331.615730889147</v>
      </c>
      <c r="L18" s="7">
        <f>+J18/payroll!F18</f>
        <v>1.2258657823455139E-3</v>
      </c>
      <c r="O18" s="17">
        <v>3362.2041154527883</v>
      </c>
      <c r="P18" s="17">
        <f t="shared" si="1"/>
        <v>-30.588384563641284</v>
      </c>
      <c r="R18" s="4">
        <v>6.5912856172034665E-5</v>
      </c>
      <c r="S18" s="4">
        <f t="shared" si="2"/>
        <v>-4.5845438288120294E-8</v>
      </c>
    </row>
    <row r="19" spans="1:19" x14ac:dyDescent="0.2">
      <c r="A19" t="s">
        <v>29</v>
      </c>
      <c r="B19" t="s">
        <v>530</v>
      </c>
      <c r="C19" s="4">
        <f>+payroll!G19</f>
        <v>3.1252104027869901E-4</v>
      </c>
      <c r="D19" s="4">
        <f>+IFR!T19</f>
        <v>1.7320643714379747E-4</v>
      </c>
      <c r="E19" s="4">
        <f>+claims!R19</f>
        <v>0</v>
      </c>
      <c r="F19" s="4">
        <f>+costs!L19</f>
        <v>0</v>
      </c>
      <c r="H19" s="4">
        <f t="shared" si="3"/>
        <v>6.071593467781206E-5</v>
      </c>
      <c r="J19" s="17">
        <f t="shared" si="0"/>
        <v>3071.0694296712413</v>
      </c>
      <c r="L19" s="7">
        <f>+J19/payroll!F19</f>
        <v>1.1856559122392116E-3</v>
      </c>
      <c r="O19" s="17">
        <v>3099.3387814470057</v>
      </c>
      <c r="P19" s="17">
        <f t="shared" si="1"/>
        <v>-28.269351775764335</v>
      </c>
      <c r="R19" s="4">
        <v>6.0759628004445056E-5</v>
      </c>
      <c r="S19" s="4">
        <f t="shared" si="2"/>
        <v>-4.3693326632996017E-8</v>
      </c>
    </row>
    <row r="20" spans="1:19" x14ac:dyDescent="0.2">
      <c r="A20" t="s">
        <v>30</v>
      </c>
      <c r="B20" t="s">
        <v>531</v>
      </c>
      <c r="C20" s="4">
        <f>+payroll!G20</f>
        <v>3.2830699300477839E-4</v>
      </c>
      <c r="D20" s="4">
        <f>+IFR!T20</f>
        <v>1.7624898235405544E-4</v>
      </c>
      <c r="E20" s="4">
        <f>+claims!R20</f>
        <v>0</v>
      </c>
      <c r="F20" s="4">
        <f>+costs!L20</f>
        <v>2.7908256516088547E-5</v>
      </c>
      <c r="H20" s="4">
        <f t="shared" si="3"/>
        <v>7.9814450829507357E-5</v>
      </c>
      <c r="J20" s="17">
        <f t="shared" si="0"/>
        <v>4037.0904489768682</v>
      </c>
      <c r="L20" s="7">
        <f>+J20/payroll!F20</f>
        <v>1.4836677061919117E-3</v>
      </c>
      <c r="O20" s="17">
        <v>4073.663576216346</v>
      </c>
      <c r="P20" s="17">
        <f t="shared" si="1"/>
        <v>-36.573127239477799</v>
      </c>
      <c r="R20" s="4">
        <v>7.986035117806777E-5</v>
      </c>
      <c r="S20" s="4">
        <f t="shared" si="2"/>
        <v>-4.5900348560412932E-8</v>
      </c>
    </row>
    <row r="21" spans="1:19" x14ac:dyDescent="0.2">
      <c r="A21" t="s">
        <v>31</v>
      </c>
      <c r="B21" t="s">
        <v>532</v>
      </c>
      <c r="C21" s="4">
        <f>+payroll!G21</f>
        <v>5.77993253923644E-4</v>
      </c>
      <c r="D21" s="4">
        <f>+IFR!T21</f>
        <v>3.0598347834838148E-4</v>
      </c>
      <c r="E21" s="4">
        <f>+claims!R21</f>
        <v>0</v>
      </c>
      <c r="F21" s="4">
        <f>+costs!L21</f>
        <v>0</v>
      </c>
      <c r="H21" s="4">
        <f t="shared" si="3"/>
        <v>1.1049709153400318E-4</v>
      </c>
      <c r="J21" s="17">
        <f t="shared" si="0"/>
        <v>5589.0474498726862</v>
      </c>
      <c r="L21" s="7">
        <f>+J21/payroll!F21</f>
        <v>1.1667110865127806E-3</v>
      </c>
      <c r="O21" s="17">
        <v>5640.5607820578589</v>
      </c>
      <c r="P21" s="17">
        <f t="shared" si="1"/>
        <v>-51.513332185172658</v>
      </c>
      <c r="R21" s="4">
        <v>1.1057790032694984E-4</v>
      </c>
      <c r="S21" s="4">
        <f t="shared" si="2"/>
        <v>-8.0808792946664198E-8</v>
      </c>
    </row>
    <row r="22" spans="1:19" x14ac:dyDescent="0.2">
      <c r="A22" t="s">
        <v>32</v>
      </c>
      <c r="B22" t="s">
        <v>533</v>
      </c>
      <c r="C22" s="4">
        <f>+payroll!G22</f>
        <v>1.4540859004958162E-4</v>
      </c>
      <c r="D22" s="4">
        <f>+IFR!T22</f>
        <v>8.0828000684948049E-5</v>
      </c>
      <c r="E22" s="4">
        <f>+claims!R22</f>
        <v>0</v>
      </c>
      <c r="F22" s="4">
        <f>+costs!L22</f>
        <v>0</v>
      </c>
      <c r="H22" s="4">
        <f t="shared" si="3"/>
        <v>2.8279573841816209E-5</v>
      </c>
      <c r="J22" s="17">
        <f t="shared" si="0"/>
        <v>1430.4076050314031</v>
      </c>
      <c r="L22" s="7">
        <f>+J22/payroll!F22</f>
        <v>1.1869106991067128E-3</v>
      </c>
      <c r="O22" s="17">
        <v>1443.57348300988</v>
      </c>
      <c r="P22" s="17">
        <f t="shared" si="1"/>
        <v>-13.165877978476829</v>
      </c>
      <c r="R22" s="4">
        <v>2.8299903305120866E-5</v>
      </c>
      <c r="S22" s="4">
        <f t="shared" si="2"/>
        <v>-2.0329463304656875E-8</v>
      </c>
    </row>
    <row r="23" spans="1:19" x14ac:dyDescent="0.2">
      <c r="A23" t="s">
        <v>33</v>
      </c>
      <c r="B23" t="s">
        <v>534</v>
      </c>
      <c r="C23" s="4">
        <f>+payroll!G23</f>
        <v>1.883393531017719E-4</v>
      </c>
      <c r="D23" s="4">
        <f>+IFR!T23</f>
        <v>1.0515474802238502E-4</v>
      </c>
      <c r="E23" s="4">
        <f>+claims!R23</f>
        <v>0</v>
      </c>
      <c r="F23" s="4">
        <f>+costs!L23</f>
        <v>0</v>
      </c>
      <c r="H23" s="4">
        <f t="shared" si="3"/>
        <v>3.6686762640519618E-5</v>
      </c>
      <c r="J23" s="17">
        <f t="shared" si="0"/>
        <v>1855.6511699403659</v>
      </c>
      <c r="L23" s="7">
        <f>+J23/payroll!F23</f>
        <v>1.1887856744242766E-3</v>
      </c>
      <c r="O23" s="17">
        <v>1872.7289886836238</v>
      </c>
      <c r="P23" s="17">
        <f t="shared" si="1"/>
        <v>-17.077818743257922</v>
      </c>
      <c r="R23" s="4">
        <v>3.6713094220836847E-5</v>
      </c>
      <c r="S23" s="4">
        <f t="shared" si="2"/>
        <v>-2.6331580317228939E-8</v>
      </c>
    </row>
    <row r="24" spans="1:19" x14ac:dyDescent="0.2">
      <c r="A24" t="s">
        <v>34</v>
      </c>
      <c r="B24" t="s">
        <v>535</v>
      </c>
      <c r="C24" s="4">
        <f>+payroll!G24</f>
        <v>1.5319732359962243E-4</v>
      </c>
      <c r="D24" s="4">
        <f>+IFR!T24</f>
        <v>9.0317889543427534E-5</v>
      </c>
      <c r="E24" s="4">
        <f>+claims!R24</f>
        <v>0</v>
      </c>
      <c r="F24" s="4">
        <f>+costs!L24</f>
        <v>0</v>
      </c>
      <c r="H24" s="4">
        <f t="shared" si="3"/>
        <v>3.0439401642881244E-5</v>
      </c>
      <c r="J24" s="17">
        <f t="shared" si="0"/>
        <v>1539.6537389895259</v>
      </c>
      <c r="L24" s="7">
        <f>+J24/payroll!F24</f>
        <v>1.2126073057280567E-3</v>
      </c>
      <c r="O24" s="17">
        <v>1553.8014957427247</v>
      </c>
      <c r="P24" s="17">
        <f t="shared" si="1"/>
        <v>-14.147756753198792</v>
      </c>
      <c r="R24" s="4">
        <v>3.0460820043041986E-5</v>
      </c>
      <c r="S24" s="4">
        <f t="shared" si="2"/>
        <v>-2.141840016074161E-8</v>
      </c>
    </row>
    <row r="25" spans="1:19" x14ac:dyDescent="0.2">
      <c r="A25" t="s">
        <v>35</v>
      </c>
      <c r="B25" t="s">
        <v>536</v>
      </c>
      <c r="C25" s="4">
        <f>+payroll!G25</f>
        <v>1.9810520469950972E-4</v>
      </c>
      <c r="D25" s="4">
        <f>+IFR!T25</f>
        <v>1.0718484885978185E-4</v>
      </c>
      <c r="E25" s="4">
        <f>+claims!R25</f>
        <v>0</v>
      </c>
      <c r="F25" s="4">
        <f>+costs!L25</f>
        <v>0</v>
      </c>
      <c r="H25" s="4">
        <f t="shared" si="3"/>
        <v>3.8161256694911444E-5</v>
      </c>
      <c r="J25" s="17">
        <f t="shared" si="0"/>
        <v>1930.2324744809935</v>
      </c>
      <c r="L25" s="7">
        <f>+J25/payroll!F25</f>
        <v>1.1756066387218725E-3</v>
      </c>
      <c r="O25" s="17">
        <v>1948.0123381292981</v>
      </c>
      <c r="P25" s="17">
        <f t="shared" si="1"/>
        <v>-17.779863648304627</v>
      </c>
      <c r="R25" s="4">
        <v>3.8188953631440627E-5</v>
      </c>
      <c r="S25" s="4">
        <f t="shared" si="2"/>
        <v>-2.7696936529183482E-8</v>
      </c>
    </row>
    <row r="26" spans="1:19" x14ac:dyDescent="0.2">
      <c r="A26" t="s">
        <v>36</v>
      </c>
      <c r="B26" t="s">
        <v>537</v>
      </c>
      <c r="C26" s="4">
        <f>+payroll!G26</f>
        <v>1.4432474298650916E-4</v>
      </c>
      <c r="D26" s="4">
        <f>+IFR!T26</f>
        <v>7.8960636342692992E-5</v>
      </c>
      <c r="E26" s="4">
        <f>+claims!R26</f>
        <v>4.2851858868530536E-5</v>
      </c>
      <c r="F26" s="4">
        <f>+costs!L26</f>
        <v>0</v>
      </c>
      <c r="H26" s="4">
        <f t="shared" si="3"/>
        <v>3.4338451246429853E-5</v>
      </c>
      <c r="J26" s="17">
        <f t="shared" si="0"/>
        <v>1736.8713574906828</v>
      </c>
      <c r="L26" s="7">
        <f>+J26/payroll!F26</f>
        <v>1.4520285584013989E-3</v>
      </c>
      <c r="O26" s="17">
        <v>1752.6281082672108</v>
      </c>
      <c r="P26" s="17">
        <f t="shared" si="1"/>
        <v>-15.756750776527952</v>
      </c>
      <c r="R26" s="4">
        <v>3.435862917790899E-5</v>
      </c>
      <c r="S26" s="4">
        <f t="shared" si="2"/>
        <v>-2.0177931479137658E-8</v>
      </c>
    </row>
    <row r="27" spans="1:19" x14ac:dyDescent="0.2">
      <c r="A27" t="s">
        <v>37</v>
      </c>
      <c r="B27" t="s">
        <v>538</v>
      </c>
      <c r="C27" s="4">
        <f>+payroll!G27</f>
        <v>1.3652027692220766E-4</v>
      </c>
      <c r="D27" s="4">
        <f>+IFR!T27</f>
        <v>8.4880975513290793E-5</v>
      </c>
      <c r="E27" s="4">
        <f>+claims!R27</f>
        <v>0</v>
      </c>
      <c r="F27" s="4">
        <f>+costs!L27</f>
        <v>0</v>
      </c>
      <c r="H27" s="4">
        <f t="shared" si="3"/>
        <v>2.7675156554437306E-5</v>
      </c>
      <c r="J27" s="17">
        <f t="shared" si="0"/>
        <v>1399.8356066938316</v>
      </c>
      <c r="L27" s="7">
        <f>+J27/payroll!F27</f>
        <v>1.2371665613642581E-3</v>
      </c>
      <c r="O27" s="17">
        <v>1412.6788667910637</v>
      </c>
      <c r="P27" s="17">
        <f t="shared" si="1"/>
        <v>-12.843260097232132</v>
      </c>
      <c r="R27" s="4">
        <v>2.769424334950963E-5</v>
      </c>
      <c r="S27" s="4">
        <f t="shared" si="2"/>
        <v>-1.9086795072323923E-8</v>
      </c>
    </row>
    <row r="28" spans="1:19" x14ac:dyDescent="0.2">
      <c r="A28" t="s">
        <v>38</v>
      </c>
      <c r="B28" t="s">
        <v>539</v>
      </c>
      <c r="C28" s="4">
        <f>+payroll!G28</f>
        <v>1.5204649525905219E-4</v>
      </c>
      <c r="D28" s="4">
        <f>+IFR!T28</f>
        <v>8.0231779972720767E-5</v>
      </c>
      <c r="E28" s="4">
        <f>+claims!R28</f>
        <v>8.5703717737061071E-5</v>
      </c>
      <c r="F28" s="4">
        <f>+costs!L28</f>
        <v>9.1879427083279213E-6</v>
      </c>
      <c r="H28" s="4">
        <f t="shared" si="3"/>
        <v>4.7403107689527536E-5</v>
      </c>
      <c r="J28" s="17">
        <f t="shared" si="0"/>
        <v>2397.694043075016</v>
      </c>
      <c r="L28" s="7">
        <f>+J28/payroll!F28</f>
        <v>1.9026795392736314E-3</v>
      </c>
      <c r="O28" s="17">
        <v>2419.1091857611223</v>
      </c>
      <c r="P28" s="17">
        <f t="shared" si="1"/>
        <v>-21.415142686106265</v>
      </c>
      <c r="R28" s="4">
        <v>4.7424365193261785E-5</v>
      </c>
      <c r="S28" s="4">
        <f t="shared" si="2"/>
        <v>-2.1257503734249466E-8</v>
      </c>
    </row>
    <row r="29" spans="1:19" x14ac:dyDescent="0.2">
      <c r="A29" t="s">
        <v>39</v>
      </c>
      <c r="B29" t="s">
        <v>540</v>
      </c>
      <c r="C29" s="4">
        <f>+payroll!G29</f>
        <v>2.3854239169058083E-4</v>
      </c>
      <c r="D29" s="4">
        <f>+IFR!T29</f>
        <v>1.6813657930307905E-4</v>
      </c>
      <c r="E29" s="4">
        <f>+claims!R29</f>
        <v>0</v>
      </c>
      <c r="F29" s="4">
        <f>+costs!L29</f>
        <v>0</v>
      </c>
      <c r="H29" s="4">
        <f t="shared" si="3"/>
        <v>5.0834871374207485E-5</v>
      </c>
      <c r="J29" s="17">
        <f t="shared" si="0"/>
        <v>2571.2758976211499</v>
      </c>
      <c r="L29" s="7">
        <f>+J29/payroll!F29</f>
        <v>1.3005630379090164E-3</v>
      </c>
      <c r="O29" s="17">
        <v>2594.7797535086479</v>
      </c>
      <c r="P29" s="17">
        <f t="shared" si="1"/>
        <v>-23.503855887498048</v>
      </c>
      <c r="R29" s="4">
        <v>5.0868221802795133E-5</v>
      </c>
      <c r="S29" s="4">
        <f t="shared" si="2"/>
        <v>-3.3350428587648306E-8</v>
      </c>
    </row>
    <row r="30" spans="1:19" x14ac:dyDescent="0.2">
      <c r="A30" t="s">
        <v>40</v>
      </c>
      <c r="B30" t="s">
        <v>541</v>
      </c>
      <c r="C30" s="4">
        <f>+payroll!G30</f>
        <v>4.1982265925239235E-4</v>
      </c>
      <c r="D30" s="4">
        <f>+IFR!T30</f>
        <v>2.3712985171120917E-4</v>
      </c>
      <c r="E30" s="4">
        <f>+claims!R30</f>
        <v>0</v>
      </c>
      <c r="F30" s="4">
        <f>+costs!L30</f>
        <v>0</v>
      </c>
      <c r="H30" s="4">
        <f t="shared" si="3"/>
        <v>8.2119063870450193E-5</v>
      </c>
      <c r="J30" s="17">
        <f t="shared" si="0"/>
        <v>4153.6599573739395</v>
      </c>
      <c r="L30" s="7">
        <f>+J30/payroll!F30</f>
        <v>1.1937499382871494E-3</v>
      </c>
      <c r="O30" s="17">
        <v>4191.8741714479629</v>
      </c>
      <c r="P30" s="17">
        <f t="shared" si="1"/>
        <v>-38.214214074023403</v>
      </c>
      <c r="R30" s="4">
        <v>8.2177758954026927E-5</v>
      </c>
      <c r="S30" s="4">
        <f t="shared" si="2"/>
        <v>-5.8695083576733743E-8</v>
      </c>
    </row>
    <row r="31" spans="1:19" x14ac:dyDescent="0.2">
      <c r="A31" t="s">
        <v>41</v>
      </c>
      <c r="B31" t="s">
        <v>542</v>
      </c>
      <c r="C31" s="4">
        <f>+payroll!G31</f>
        <v>9.0963752715314521E-3</v>
      </c>
      <c r="D31" s="4">
        <f>+IFR!T31</f>
        <v>3.1938407127078405E-3</v>
      </c>
      <c r="E31" s="4">
        <f>+claims!R31</f>
        <v>1.7140743547412214E-4</v>
      </c>
      <c r="F31" s="4">
        <f>+costs!L31</f>
        <v>1.0631760529243615E-2</v>
      </c>
      <c r="H31" s="4">
        <f t="shared" si="3"/>
        <v>7.9410444308971977E-3</v>
      </c>
      <c r="J31" s="17">
        <f t="shared" si="0"/>
        <v>401665.54168689385</v>
      </c>
      <c r="L31" s="7">
        <f>+J31/payroll!F31</f>
        <v>5.3277581793942669E-3</v>
      </c>
      <c r="O31" s="17">
        <v>405136.26210170309</v>
      </c>
      <c r="P31" s="17">
        <f t="shared" si="1"/>
        <v>-3470.7204148092424</v>
      </c>
      <c r="R31" s="4">
        <v>7.942316188138121E-3</v>
      </c>
      <c r="S31" s="4">
        <f t="shared" si="2"/>
        <v>-1.2717572409233491E-6</v>
      </c>
    </row>
    <row r="32" spans="1:19" x14ac:dyDescent="0.2">
      <c r="A32" t="s">
        <v>42</v>
      </c>
      <c r="B32" t="s">
        <v>43</v>
      </c>
      <c r="C32" s="4">
        <f>+payroll!G32</f>
        <v>9.6885690877735343E-5</v>
      </c>
      <c r="D32" s="4">
        <f>+IFR!T32</f>
        <v>7.138883867961099E-5</v>
      </c>
      <c r="E32" s="4">
        <f>+claims!R32</f>
        <v>0</v>
      </c>
      <c r="F32" s="4">
        <f>+costs!L32</f>
        <v>0</v>
      </c>
      <c r="H32" s="4">
        <f t="shared" si="3"/>
        <v>2.103431619466829E-5</v>
      </c>
      <c r="J32" s="17">
        <f t="shared" si="0"/>
        <v>1063.9356172687076</v>
      </c>
      <c r="L32" s="7">
        <f>+J32/payroll!F32</f>
        <v>1.3249637761360499E-3</v>
      </c>
      <c r="O32" s="17">
        <v>1073.6480160074</v>
      </c>
      <c r="P32" s="17">
        <f t="shared" si="1"/>
        <v>-9.7123987386924</v>
      </c>
      <c r="R32" s="4">
        <v>2.1047861708704111E-5</v>
      </c>
      <c r="S32" s="4">
        <f t="shared" si="2"/>
        <v>-1.3545514035820697E-8</v>
      </c>
    </row>
    <row r="33" spans="1:19" x14ac:dyDescent="0.2">
      <c r="A33" t="s">
        <v>44</v>
      </c>
      <c r="B33" t="s">
        <v>45</v>
      </c>
      <c r="C33" s="4">
        <f>+payroll!G33</f>
        <v>6.5244950472403393E-5</v>
      </c>
      <c r="D33" s="4">
        <f>+IFR!T33</f>
        <v>6.1029395173740852E-5</v>
      </c>
      <c r="E33" s="4">
        <f>+claims!R33</f>
        <v>0</v>
      </c>
      <c r="F33" s="4">
        <f>+costs!L33</f>
        <v>0</v>
      </c>
      <c r="H33" s="4">
        <f t="shared" si="3"/>
        <v>1.5784293205768031E-5</v>
      </c>
      <c r="J33" s="17">
        <f t="shared" si="0"/>
        <v>798.38448655087882</v>
      </c>
      <c r="L33" s="7">
        <f>+J33/payroll!F33</f>
        <v>1.476432108352692E-3</v>
      </c>
      <c r="O33" s="17">
        <v>805.61954327882472</v>
      </c>
      <c r="P33" s="17">
        <f t="shared" si="1"/>
        <v>-7.2350567279459028</v>
      </c>
      <c r="R33" s="4">
        <v>1.5793415052187084E-5</v>
      </c>
      <c r="S33" s="4">
        <f t="shared" si="2"/>
        <v>-9.1218464190520718E-9</v>
      </c>
    </row>
    <row r="34" spans="1:19" x14ac:dyDescent="0.2">
      <c r="A34" t="s">
        <v>46</v>
      </c>
      <c r="B34" t="s">
        <v>47</v>
      </c>
      <c r="C34" s="4">
        <f>+payroll!G34</f>
        <v>2.0081515542759894E-3</v>
      </c>
      <c r="D34" s="4">
        <f>+IFR!T34</f>
        <v>1.3766116958981943E-3</v>
      </c>
      <c r="E34" s="4">
        <f>+claims!R34</f>
        <v>1.2855557660559162E-4</v>
      </c>
      <c r="F34" s="4">
        <f>+costs!L34</f>
        <v>1.6764526311012249E-5</v>
      </c>
      <c r="H34" s="4">
        <f t="shared" si="3"/>
        <v>4.5243745854921908E-4</v>
      </c>
      <c r="J34" s="17">
        <f t="shared" si="0"/>
        <v>22884.7147814134</v>
      </c>
      <c r="L34" s="7">
        <f>+J34/payroll!F34</f>
        <v>1.3749829596118928E-3</v>
      </c>
      <c r="O34" s="17">
        <v>23093.082892282073</v>
      </c>
      <c r="P34" s="17">
        <f t="shared" si="1"/>
        <v>-208.36811086867237</v>
      </c>
      <c r="R34" s="4">
        <v>4.5271821667581207E-4</v>
      </c>
      <c r="S34" s="4">
        <f t="shared" si="2"/>
        <v>-2.8075812659298814E-7</v>
      </c>
    </row>
    <row r="35" spans="1:19" x14ac:dyDescent="0.2">
      <c r="A35" t="s">
        <v>48</v>
      </c>
      <c r="B35" t="s">
        <v>49</v>
      </c>
      <c r="C35" s="4">
        <f>+payroll!G35</f>
        <v>2.4124284432969909E-2</v>
      </c>
      <c r="D35" s="4">
        <f>+IFR!T35</f>
        <v>2.158837750537625E-2</v>
      </c>
      <c r="E35" s="4">
        <f>+claims!R35</f>
        <v>5.2279267819607244E-3</v>
      </c>
      <c r="F35" s="4">
        <f>+costs!L35</f>
        <v>9.0788350572217468E-3</v>
      </c>
      <c r="H35" s="4">
        <f t="shared" si="3"/>
        <v>1.1945572793920427E-2</v>
      </c>
      <c r="J35" s="17">
        <f t="shared" si="0"/>
        <v>604218.37565366284</v>
      </c>
      <c r="L35" s="7">
        <f>+J35/payroll!F35</f>
        <v>3.0219535619095818E-3</v>
      </c>
      <c r="O35" s="17">
        <v>609513.77889833786</v>
      </c>
      <c r="P35" s="17">
        <f t="shared" si="1"/>
        <v>-5295.4032446750207</v>
      </c>
      <c r="R35" s="4">
        <v>1.194894559160015E-2</v>
      </c>
      <c r="S35" s="4">
        <f t="shared" si="2"/>
        <v>-3.3727976797223724E-6</v>
      </c>
    </row>
    <row r="36" spans="1:19" x14ac:dyDescent="0.2">
      <c r="A36" t="s">
        <v>50</v>
      </c>
      <c r="B36" t="s">
        <v>507</v>
      </c>
      <c r="C36" s="4">
        <f>+payroll!G36</f>
        <v>1.7541054910016976E-3</v>
      </c>
      <c r="D36" s="4">
        <f>+IFR!T36</f>
        <v>1.5291978627553129E-3</v>
      </c>
      <c r="E36" s="4">
        <f>+claims!R36</f>
        <v>8.9988903623914121E-4</v>
      </c>
      <c r="F36" s="4">
        <f>+costs!L36</f>
        <v>1.2779615976173044E-3</v>
      </c>
      <c r="H36" s="4">
        <f t="shared" si="3"/>
        <v>1.31217323322588E-3</v>
      </c>
      <c r="J36" s="17">
        <f t="shared" si="0"/>
        <v>66370.963806730419</v>
      </c>
      <c r="L36" s="7">
        <f>+J36/payroll!F36</f>
        <v>4.5653146344339221E-3</v>
      </c>
      <c r="O36" s="17">
        <v>66946.253714681836</v>
      </c>
      <c r="P36" s="17">
        <f t="shared" si="1"/>
        <v>-575.28990795141726</v>
      </c>
      <c r="R36" s="4">
        <v>1.3124184733674677E-3</v>
      </c>
      <c r="S36" s="4">
        <f t="shared" si="2"/>
        <v>-2.4524014158766767E-7</v>
      </c>
    </row>
    <row r="37" spans="1:19" x14ac:dyDescent="0.2">
      <c r="A37" t="s">
        <v>51</v>
      </c>
      <c r="B37" t="s">
        <v>52</v>
      </c>
      <c r="C37" s="4">
        <f>+payroll!G37</f>
        <v>2.000521481428004E-2</v>
      </c>
      <c r="D37" s="4">
        <f>+IFR!T37</f>
        <v>1.5123490430390183E-2</v>
      </c>
      <c r="E37" s="4">
        <f>+claims!R37</f>
        <v>3.0424819796656681E-3</v>
      </c>
      <c r="F37" s="4">
        <f>+costs!L37</f>
        <v>1.4509229084278255E-3</v>
      </c>
      <c r="H37" s="4">
        <f t="shared" si="3"/>
        <v>5.7180141975903239E-3</v>
      </c>
      <c r="J37" s="17">
        <f t="shared" si="0"/>
        <v>289222.56889941334</v>
      </c>
      <c r="L37" s="7">
        <f>+J37/payroll!F37</f>
        <v>1.7443645722759013E-3</v>
      </c>
      <c r="O37" s="17">
        <v>291817.64801652316</v>
      </c>
      <c r="P37" s="17">
        <f t="shared" si="1"/>
        <v>-2595.0791171098244</v>
      </c>
      <c r="R37" s="4">
        <v>5.7208111113100021E-3</v>
      </c>
      <c r="S37" s="4">
        <f t="shared" si="2"/>
        <v>-2.7969137196782665E-6</v>
      </c>
    </row>
    <row r="38" spans="1:19" x14ac:dyDescent="0.2">
      <c r="A38" t="s">
        <v>53</v>
      </c>
      <c r="B38" t="s">
        <v>54</v>
      </c>
      <c r="C38" s="4">
        <f>+payroll!G38</f>
        <v>4.6101384549499438E-3</v>
      </c>
      <c r="D38" s="4">
        <f>+IFR!T38</f>
        <v>3.0749541652965221E-3</v>
      </c>
      <c r="E38" s="4">
        <f>+claims!R38</f>
        <v>7.2848160076501923E-4</v>
      </c>
      <c r="F38" s="4">
        <f>+costs!L38</f>
        <v>6.1794337262592754E-4</v>
      </c>
      <c r="H38" s="4">
        <f t="shared" si="3"/>
        <v>1.4406748412211176E-3</v>
      </c>
      <c r="J38" s="17">
        <f t="shared" ref="J38:J65" si="4">(+H38*$J$273)</f>
        <v>72870.69673634613</v>
      </c>
      <c r="L38" s="7">
        <f>+J38/payroll!F38</f>
        <v>1.9071605333557471E-3</v>
      </c>
      <c r="O38" s="17">
        <v>73521.468138111304</v>
      </c>
      <c r="P38" s="17">
        <f t="shared" si="1"/>
        <v>-650.77140176517423</v>
      </c>
      <c r="R38" s="4">
        <v>1.4413193811380327E-3</v>
      </c>
      <c r="S38" s="4">
        <f t="shared" si="2"/>
        <v>-6.4453991691516138E-7</v>
      </c>
    </row>
    <row r="39" spans="1:19" x14ac:dyDescent="0.2">
      <c r="A39" t="s">
        <v>55</v>
      </c>
      <c r="B39" t="s">
        <v>56</v>
      </c>
      <c r="C39" s="4">
        <f>+payroll!G39</f>
        <v>8.0768218171020189E-4</v>
      </c>
      <c r="D39" s="4">
        <f>+IFR!T39</f>
        <v>9.1084199922053109E-4</v>
      </c>
      <c r="E39" s="4">
        <f>+claims!R39</f>
        <v>3.4281487094824429E-4</v>
      </c>
      <c r="F39" s="4">
        <f>+costs!L39</f>
        <v>9.1065872697098109E-5</v>
      </c>
      <c r="H39" s="4">
        <f t="shared" si="3"/>
        <v>3.2087727687683712E-4</v>
      </c>
      <c r="J39" s="17">
        <f t="shared" si="4"/>
        <v>16230.276300971211</v>
      </c>
      <c r="L39" s="7">
        <f>+J39/payroll!F39</f>
        <v>2.4245643145002272E-3</v>
      </c>
      <c r="O39" s="17">
        <v>16373.658014992396</v>
      </c>
      <c r="P39" s="17">
        <f t="shared" si="1"/>
        <v>-143.38171402118496</v>
      </c>
      <c r="R39" s="4">
        <v>3.2099019830238227E-4</v>
      </c>
      <c r="S39" s="4">
        <f t="shared" si="2"/>
        <v>-1.1292142554515921E-7</v>
      </c>
    </row>
    <row r="40" spans="1:19" x14ac:dyDescent="0.2">
      <c r="A40" t="s">
        <v>57</v>
      </c>
      <c r="B40" t="s">
        <v>58</v>
      </c>
      <c r="C40" s="4">
        <f>+payroll!G40</f>
        <v>1.2449697874785672E-3</v>
      </c>
      <c r="D40" s="4">
        <f>+IFR!T40</f>
        <v>1.117124896881753E-3</v>
      </c>
      <c r="E40" s="4">
        <f>+claims!R40</f>
        <v>4.2851858868530538E-4</v>
      </c>
      <c r="F40" s="4">
        <f>+costs!L40</f>
        <v>4.2686872181385644E-5</v>
      </c>
      <c r="H40" s="4">
        <f t="shared" si="3"/>
        <v>3.8515174715666729E-4</v>
      </c>
      <c r="J40" s="17">
        <f t="shared" si="4"/>
        <v>19481.339828728011</v>
      </c>
      <c r="L40" s="7">
        <f>+J40/payroll!F40</f>
        <v>1.8880274642643429E-3</v>
      </c>
      <c r="O40" s="17">
        <v>19655.406912027778</v>
      </c>
      <c r="P40" s="17">
        <f t="shared" si="1"/>
        <v>-174.06708329976755</v>
      </c>
      <c r="R40" s="4">
        <v>3.8532580542654886E-4</v>
      </c>
      <c r="S40" s="4">
        <f t="shared" si="2"/>
        <v>-1.7405826988157059E-7</v>
      </c>
    </row>
    <row r="41" spans="1:19" x14ac:dyDescent="0.2">
      <c r="A41" t="s">
        <v>59</v>
      </c>
      <c r="B41" t="s">
        <v>60</v>
      </c>
      <c r="C41" s="4">
        <f>+payroll!G41</f>
        <v>1.6252688071371852E-3</v>
      </c>
      <c r="D41" s="4">
        <f>+IFR!T41</f>
        <v>1.0046569112822934E-3</v>
      </c>
      <c r="E41" s="4">
        <f>+claims!R41</f>
        <v>0</v>
      </c>
      <c r="F41" s="4">
        <f>+costs!L41</f>
        <v>3.9556587693704599E-5</v>
      </c>
      <c r="H41" s="4">
        <f t="shared" si="3"/>
        <v>3.5247466741865753E-4</v>
      </c>
      <c r="J41" s="17">
        <f t="shared" si="4"/>
        <v>17828.502214239234</v>
      </c>
      <c r="L41" s="7">
        <f>+J41/payroll!F41</f>
        <v>1.3235426987067711E-3</v>
      </c>
      <c r="O41" s="17">
        <v>17991.266526366329</v>
      </c>
      <c r="P41" s="17">
        <f t="shared" si="1"/>
        <v>-162.76431212709576</v>
      </c>
      <c r="R41" s="4">
        <v>3.5270189500241753E-4</v>
      </c>
      <c r="S41" s="4">
        <f t="shared" si="2"/>
        <v>-2.2722758375999345E-7</v>
      </c>
    </row>
    <row r="42" spans="1:19" x14ac:dyDescent="0.2">
      <c r="A42" t="s">
        <v>61</v>
      </c>
      <c r="B42" t="s">
        <v>543</v>
      </c>
      <c r="C42" s="4">
        <f>+payroll!G42</f>
        <v>6.3935101975962332E-4</v>
      </c>
      <c r="D42" s="4">
        <f>+IFR!T42</f>
        <v>4.8241272170524373E-4</v>
      </c>
      <c r="E42" s="4">
        <f>+claims!R42</f>
        <v>1.2855557660559162E-4</v>
      </c>
      <c r="F42" s="4">
        <f>+costs!L42</f>
        <v>3.669825254834535E-7</v>
      </c>
      <c r="H42" s="4">
        <f t="shared" si="3"/>
        <v>1.5972399368923717E-4</v>
      </c>
      <c r="J42" s="17">
        <f t="shared" si="4"/>
        <v>8078.9907428251236</v>
      </c>
      <c r="L42" s="7">
        <f>+J42/payroll!F42</f>
        <v>1.5246355634957384E-3</v>
      </c>
      <c r="O42" s="17">
        <v>8152.0546681204532</v>
      </c>
      <c r="P42" s="17">
        <f t="shared" si="1"/>
        <v>-73.063925295329682</v>
      </c>
      <c r="R42" s="4">
        <v>1.5981338086430412E-4</v>
      </c>
      <c r="S42" s="4">
        <f t="shared" si="2"/>
        <v>-8.9387175066955524E-8</v>
      </c>
    </row>
    <row r="43" spans="1:19" x14ac:dyDescent="0.2">
      <c r="A43" t="s">
        <v>62</v>
      </c>
      <c r="B43" t="s">
        <v>63</v>
      </c>
      <c r="C43" s="4">
        <f>+payroll!G43</f>
        <v>1.9061706631793537E-3</v>
      </c>
      <c r="D43" s="4">
        <f>+IFR!T43</f>
        <v>1.107601683381305E-3</v>
      </c>
      <c r="E43" s="4">
        <f>+claims!R43</f>
        <v>2.9996301207971379E-4</v>
      </c>
      <c r="F43" s="4">
        <f>+costs!L43</f>
        <v>1.3743923725635066E-4</v>
      </c>
      <c r="H43" s="4">
        <f t="shared" si="3"/>
        <v>5.0417953748584977E-4</v>
      </c>
      <c r="J43" s="17">
        <f t="shared" si="4"/>
        <v>25501.878096005217</v>
      </c>
      <c r="L43" s="7">
        <f>+J43/payroll!F43</f>
        <v>1.6142049758156164E-3</v>
      </c>
      <c r="O43" s="17">
        <v>25731.710664980554</v>
      </c>
      <c r="P43" s="17">
        <f t="shared" si="1"/>
        <v>-229.83256897533647</v>
      </c>
      <c r="R43" s="4">
        <v>5.0444603774237734E-4</v>
      </c>
      <c r="S43" s="4">
        <f t="shared" si="2"/>
        <v>-2.6650025652756853E-7</v>
      </c>
    </row>
    <row r="44" spans="1:19" x14ac:dyDescent="0.2">
      <c r="A44" t="s">
        <v>64</v>
      </c>
      <c r="B44" t="s">
        <v>544</v>
      </c>
      <c r="C44" s="4">
        <f>+payroll!G44</f>
        <v>1.6911269699321618E-2</v>
      </c>
      <c r="D44" s="4">
        <f>+IFR!T44</f>
        <v>1.6526835995339148E-2</v>
      </c>
      <c r="E44" s="4">
        <f>+claims!R44</f>
        <v>5.8707046649886831E-3</v>
      </c>
      <c r="F44" s="4">
        <f>+costs!L44</f>
        <v>8.2622626220419781E-3</v>
      </c>
      <c r="H44" s="4">
        <f t="shared" si="3"/>
        <v>1.0017726484806085E-2</v>
      </c>
      <c r="J44" s="17">
        <f t="shared" si="4"/>
        <v>506706.08507553255</v>
      </c>
      <c r="L44" s="7">
        <f>+J44/payroll!F44</f>
        <v>3.6151656487822363E-3</v>
      </c>
      <c r="O44" s="17">
        <v>511123.21031184983</v>
      </c>
      <c r="P44" s="17">
        <f t="shared" si="1"/>
        <v>-4417.1252363172825</v>
      </c>
      <c r="R44" s="4">
        <v>1.0020090836435314E-2</v>
      </c>
      <c r="S44" s="4">
        <f t="shared" si="2"/>
        <v>-2.3643516292286976E-6</v>
      </c>
    </row>
    <row r="45" spans="1:19" x14ac:dyDescent="0.2">
      <c r="A45" t="s">
        <v>65</v>
      </c>
      <c r="B45" t="s">
        <v>545</v>
      </c>
      <c r="C45" s="4">
        <f>+payroll!G45</f>
        <v>4.9017032639947679E-5</v>
      </c>
      <c r="D45" s="4">
        <f>+IFR!T45</f>
        <v>4.1119295269950333E-5</v>
      </c>
      <c r="E45" s="4">
        <f>+claims!R45</f>
        <v>0</v>
      </c>
      <c r="F45" s="4">
        <f>+costs!L45</f>
        <v>0</v>
      </c>
      <c r="H45" s="4">
        <f t="shared" si="3"/>
        <v>1.1267040988737251E-5</v>
      </c>
      <c r="J45" s="17">
        <f t="shared" si="4"/>
        <v>569.89759487320657</v>
      </c>
      <c r="L45" s="7">
        <f>+J45/payroll!F45</f>
        <v>1.4028075835945566E-3</v>
      </c>
      <c r="O45" s="17">
        <v>575.07950771315859</v>
      </c>
      <c r="P45" s="17">
        <f t="shared" si="1"/>
        <v>-5.1819128399520196</v>
      </c>
      <c r="R45" s="4">
        <v>1.1273894022426784E-5</v>
      </c>
      <c r="S45" s="4">
        <f t="shared" si="2"/>
        <v>-6.8530336895323348E-9</v>
      </c>
    </row>
    <row r="46" spans="1:19" x14ac:dyDescent="0.2">
      <c r="A46" t="s">
        <v>66</v>
      </c>
      <c r="B46" t="s">
        <v>67</v>
      </c>
      <c r="C46" s="4">
        <f>+payroll!G46</f>
        <v>5.4737477925538482E-4</v>
      </c>
      <c r="D46" s="4">
        <f>+IFR!T46</f>
        <v>5.2111518434117508E-4</v>
      </c>
      <c r="E46" s="4">
        <f>+claims!R46</f>
        <v>0</v>
      </c>
      <c r="F46" s="4">
        <f>+costs!L46</f>
        <v>0</v>
      </c>
      <c r="H46" s="4">
        <f t="shared" si="3"/>
        <v>1.3356124544956999E-4</v>
      </c>
      <c r="J46" s="17">
        <f t="shared" si="4"/>
        <v>6755.6541798389808</v>
      </c>
      <c r="L46" s="7">
        <f>+J46/payroll!F46</f>
        <v>1.4891242105658001E-3</v>
      </c>
      <c r="O46" s="17">
        <v>6816.8411767671259</v>
      </c>
      <c r="P46" s="17">
        <f t="shared" si="1"/>
        <v>-61.186996928145163</v>
      </c>
      <c r="R46" s="4">
        <v>1.3363777349708749E-4</v>
      </c>
      <c r="S46" s="4">
        <f t="shared" si="2"/>
        <v>-7.652804751749967E-8</v>
      </c>
    </row>
    <row r="47" spans="1:19" x14ac:dyDescent="0.2">
      <c r="A47" t="s">
        <v>68</v>
      </c>
      <c r="B47" t="s">
        <v>69</v>
      </c>
      <c r="C47" s="4">
        <f>+payroll!G47</f>
        <v>2.5140079343993799E-3</v>
      </c>
      <c r="D47" s="4">
        <f>+IFR!T47</f>
        <v>1.7999467932828818E-3</v>
      </c>
      <c r="E47" s="4">
        <f>+claims!R47</f>
        <v>4.2851858868530538E-4</v>
      </c>
      <c r="F47" s="4">
        <f>+costs!L47</f>
        <v>3.9456929001627998E-4</v>
      </c>
      <c r="H47" s="4">
        <f t="shared" si="3"/>
        <v>8.4026370327284648E-4</v>
      </c>
      <c r="J47" s="17">
        <f t="shared" si="4"/>
        <v>42501.333227875068</v>
      </c>
      <c r="L47" s="7">
        <f>+J47/payroll!F47</f>
        <v>2.0397841238279611E-3</v>
      </c>
      <c r="O47" s="17">
        <v>42879.644396552409</v>
      </c>
      <c r="P47" s="17">
        <f t="shared" si="1"/>
        <v>-378.3111686773409</v>
      </c>
      <c r="R47" s="4">
        <v>8.4061518479145944E-4</v>
      </c>
      <c r="S47" s="4">
        <f t="shared" si="2"/>
        <v>-3.5148151861295711E-7</v>
      </c>
    </row>
    <row r="48" spans="1:19" x14ac:dyDescent="0.2">
      <c r="A48" t="s">
        <v>70</v>
      </c>
      <c r="B48" t="s">
        <v>71</v>
      </c>
      <c r="C48" s="4">
        <f>+payroll!G48</f>
        <v>5.4190374800261391E-5</v>
      </c>
      <c r="D48" s="4">
        <f>+IFR!T48</f>
        <v>5.8236650972862837E-5</v>
      </c>
      <c r="E48" s="4">
        <f>+claims!R48</f>
        <v>0</v>
      </c>
      <c r="F48" s="4">
        <f>+costs!L48</f>
        <v>0</v>
      </c>
      <c r="H48" s="4">
        <f t="shared" si="3"/>
        <v>1.4053378221640529E-5</v>
      </c>
      <c r="J48" s="17">
        <f t="shared" si="4"/>
        <v>710.83316874078776</v>
      </c>
      <c r="L48" s="7">
        <f>+J48/payroll!F48</f>
        <v>1.5826825985847566E-3</v>
      </c>
      <c r="O48" s="17">
        <v>717.24701302327765</v>
      </c>
      <c r="P48" s="17">
        <f t="shared" si="1"/>
        <v>-6.4138442824898902</v>
      </c>
      <c r="R48" s="4">
        <v>1.4060954536324497E-5</v>
      </c>
      <c r="S48" s="4">
        <f t="shared" si="2"/>
        <v>-7.5763146839672352E-9</v>
      </c>
    </row>
    <row r="49" spans="1:19" x14ac:dyDescent="0.2">
      <c r="A49" t="s">
        <v>72</v>
      </c>
      <c r="B49" t="s">
        <v>73</v>
      </c>
      <c r="C49" s="4">
        <f>+payroll!G49</f>
        <v>9.5265890836135602E-5</v>
      </c>
      <c r="D49" s="4">
        <f>+IFR!T49</f>
        <v>6.6553672463115761E-5</v>
      </c>
      <c r="E49" s="4">
        <f>+claims!R49</f>
        <v>0</v>
      </c>
      <c r="F49" s="4">
        <f>+costs!L49</f>
        <v>0</v>
      </c>
      <c r="H49" s="4">
        <f t="shared" si="3"/>
        <v>2.0227445412406422E-5</v>
      </c>
      <c r="J49" s="17">
        <f t="shared" si="4"/>
        <v>1023.1233295842871</v>
      </c>
      <c r="L49" s="7">
        <f>+J49/payroll!F49</f>
        <v>1.2958026159109017E-3</v>
      </c>
      <c r="O49" s="17">
        <v>1032.4781162763534</v>
      </c>
      <c r="P49" s="17">
        <f t="shared" si="1"/>
        <v>-9.3547866920662273</v>
      </c>
      <c r="R49" s="4">
        <v>2.0240764463442391E-5</v>
      </c>
      <c r="S49" s="4">
        <f t="shared" si="2"/>
        <v>-1.3319051035968528E-8</v>
      </c>
    </row>
    <row r="50" spans="1:19" x14ac:dyDescent="0.2">
      <c r="A50" t="s">
        <v>74</v>
      </c>
      <c r="B50" t="s">
        <v>75</v>
      </c>
      <c r="C50" s="4">
        <f>+payroll!G50</f>
        <v>6.57930995429278E-5</v>
      </c>
      <c r="D50" s="4">
        <f>+IFR!T50</f>
        <v>4.7980446587250102E-5</v>
      </c>
      <c r="E50" s="4">
        <f>+claims!R50</f>
        <v>0</v>
      </c>
      <c r="F50" s="4">
        <f>+costs!L50</f>
        <v>0</v>
      </c>
      <c r="H50" s="4">
        <f t="shared" si="3"/>
        <v>1.4221693266272238E-5</v>
      </c>
      <c r="J50" s="17">
        <f t="shared" si="4"/>
        <v>719.34670296973684</v>
      </c>
      <c r="L50" s="7">
        <f>+J50/payroll!F50</f>
        <v>1.3191865304372158E-3</v>
      </c>
      <c r="O50" s="17">
        <v>725.91548271161219</v>
      </c>
      <c r="P50" s="17">
        <f t="shared" si="1"/>
        <v>-6.5687797418753462</v>
      </c>
      <c r="R50" s="4">
        <v>1.4230891748991874E-5</v>
      </c>
      <c r="S50" s="4">
        <f t="shared" si="2"/>
        <v>-9.1984827196358589E-9</v>
      </c>
    </row>
    <row r="51" spans="1:19" x14ac:dyDescent="0.2">
      <c r="A51" t="s">
        <v>76</v>
      </c>
      <c r="B51" t="s">
        <v>77</v>
      </c>
      <c r="C51" s="4">
        <f>+payroll!G51</f>
        <v>2.1335288705082826E-4</v>
      </c>
      <c r="D51" s="4">
        <f>+IFR!T51</f>
        <v>1.7844200771774955E-4</v>
      </c>
      <c r="E51" s="4">
        <f>+claims!R51</f>
        <v>4.2851858868530536E-5</v>
      </c>
      <c r="F51" s="4">
        <f>+costs!L51</f>
        <v>2.867012752993076E-5</v>
      </c>
      <c r="H51" s="4">
        <f t="shared" si="3"/>
        <v>7.2604217194310264E-5</v>
      </c>
      <c r="J51" s="17">
        <f t="shared" si="4"/>
        <v>3672.3900088808173</v>
      </c>
      <c r="L51" s="7">
        <f>+J51/payroll!F51</f>
        <v>2.0768186288797424E-3</v>
      </c>
      <c r="O51" s="17">
        <v>3705.0509145210967</v>
      </c>
      <c r="P51" s="17">
        <f t="shared" si="1"/>
        <v>-32.660905640279452</v>
      </c>
      <c r="R51" s="4">
        <v>7.263404589759914E-5</v>
      </c>
      <c r="S51" s="4">
        <f t="shared" si="2"/>
        <v>-2.9828703288875243E-8</v>
      </c>
    </row>
    <row r="52" spans="1:19" x14ac:dyDescent="0.2">
      <c r="A52" t="s">
        <v>78</v>
      </c>
      <c r="B52" t="s">
        <v>79</v>
      </c>
      <c r="C52" s="4">
        <f>+payroll!G52</f>
        <v>8.783925527383687E-5</v>
      </c>
      <c r="D52" s="4">
        <f>+IFR!T52</f>
        <v>5.4522381995539947E-5</v>
      </c>
      <c r="E52" s="4">
        <f>+claims!R52</f>
        <v>0</v>
      </c>
      <c r="F52" s="4">
        <f>+costs!L52</f>
        <v>0</v>
      </c>
      <c r="H52" s="4">
        <f t="shared" si="3"/>
        <v>1.7795204658672101E-5</v>
      </c>
      <c r="J52" s="17">
        <f t="shared" si="4"/>
        <v>900.09829070394721</v>
      </c>
      <c r="L52" s="7">
        <f>+J52/payroll!F52</f>
        <v>1.236373219633533E-3</v>
      </c>
      <c r="O52" s="17">
        <v>908.35694531351305</v>
      </c>
      <c r="P52" s="17">
        <f t="shared" si="1"/>
        <v>-8.2586546095658377</v>
      </c>
      <c r="R52" s="4">
        <v>1.7807485397493579E-5</v>
      </c>
      <c r="S52" s="4">
        <f t="shared" si="2"/>
        <v>-1.2280738821478048E-8</v>
      </c>
    </row>
    <row r="53" spans="1:19" x14ac:dyDescent="0.2">
      <c r="A53" t="s">
        <v>80</v>
      </c>
      <c r="B53" t="s">
        <v>81</v>
      </c>
      <c r="C53" s="4">
        <f>+payroll!G53</f>
        <v>9.2972008412058082E-4</v>
      </c>
      <c r="D53" s="4">
        <f>+IFR!T53</f>
        <v>5.8647695924403224E-4</v>
      </c>
      <c r="E53" s="4">
        <f>+claims!R53</f>
        <v>1.2855557660559162E-4</v>
      </c>
      <c r="F53" s="4">
        <f>+costs!L53</f>
        <v>7.6829626622588418E-5</v>
      </c>
      <c r="H53" s="4">
        <f t="shared" si="3"/>
        <v>2.5490574288496843E-4</v>
      </c>
      <c r="J53" s="17">
        <f t="shared" si="4"/>
        <v>12893.373684779022</v>
      </c>
      <c r="L53" s="7">
        <f>+J53/payroll!F53</f>
        <v>1.6732570157055777E-3</v>
      </c>
      <c r="O53" s="17">
        <v>13009.331084607993</v>
      </c>
      <c r="P53" s="17">
        <f t="shared" si="1"/>
        <v>-115.95739982897067</v>
      </c>
      <c r="R53" s="4">
        <v>2.5503572633592747E-4</v>
      </c>
      <c r="S53" s="4">
        <f t="shared" si="2"/>
        <v>-1.2998345095904069E-7</v>
      </c>
    </row>
    <row r="54" spans="1:19" x14ac:dyDescent="0.2">
      <c r="A54" t="s">
        <v>82</v>
      </c>
      <c r="B54" t="s">
        <v>508</v>
      </c>
      <c r="C54" s="4">
        <f>+payroll!G54</f>
        <v>2.2831944110608734E-3</v>
      </c>
      <c r="D54" s="4">
        <f>+IFR!T54</f>
        <v>1.6661565482975591E-3</v>
      </c>
      <c r="E54" s="4">
        <f>+claims!R54</f>
        <v>2.9996301207971379E-4</v>
      </c>
      <c r="F54" s="4">
        <f>+costs!L54</f>
        <v>8.3243104983568621E-5</v>
      </c>
      <c r="H54" s="4">
        <f t="shared" si="3"/>
        <v>5.8860918472190219E-4</v>
      </c>
      <c r="J54" s="17">
        <f t="shared" si="4"/>
        <v>29772.409546447037</v>
      </c>
      <c r="L54" s="7">
        <f>+J54/payroll!F54</f>
        <v>1.5733284261626728E-3</v>
      </c>
      <c r="O54" s="17">
        <v>30041.142092896469</v>
      </c>
      <c r="P54" s="17">
        <f t="shared" si="1"/>
        <v>-268.73254644943154</v>
      </c>
      <c r="R54" s="4">
        <v>5.8892839637907633E-4</v>
      </c>
      <c r="S54" s="4">
        <f t="shared" si="2"/>
        <v>-3.1921165717413609E-7</v>
      </c>
    </row>
    <row r="55" spans="1:19" x14ac:dyDescent="0.2">
      <c r="A55" t="s">
        <v>83</v>
      </c>
      <c r="B55" t="s">
        <v>84</v>
      </c>
      <c r="C55" s="4">
        <f>+payroll!G55</f>
        <v>3.0156683396535139E-5</v>
      </c>
      <c r="D55" s="4">
        <f>+IFR!T55</f>
        <v>2.0318627312799434E-5</v>
      </c>
      <c r="E55" s="4">
        <f>+claims!R55</f>
        <v>0</v>
      </c>
      <c r="F55" s="4">
        <f>+costs!L55</f>
        <v>0</v>
      </c>
      <c r="H55" s="4">
        <f t="shared" si="3"/>
        <v>6.3094138386668213E-6</v>
      </c>
      <c r="J55" s="17">
        <f t="shared" si="4"/>
        <v>319.1361223688009</v>
      </c>
      <c r="L55" s="7">
        <f>+J55/payroll!F55</f>
        <v>1.2768523641172396E-3</v>
      </c>
      <c r="O55" s="17">
        <v>322.05724458420906</v>
      </c>
      <c r="P55" s="17">
        <f t="shared" si="1"/>
        <v>-2.9211222154081611</v>
      </c>
      <c r="R55" s="4">
        <v>6.3136300214129103E-6</v>
      </c>
      <c r="S55" s="4">
        <f t="shared" ref="S55:S102" si="5">+H55-R55</f>
        <v>-4.2161827460890014E-9</v>
      </c>
    </row>
    <row r="56" spans="1:19" x14ac:dyDescent="0.2">
      <c r="A56" t="s">
        <v>85</v>
      </c>
      <c r="B56" t="s">
        <v>86</v>
      </c>
      <c r="C56" s="4">
        <f>+payroll!G56</f>
        <v>3.0849241526147183E-3</v>
      </c>
      <c r="D56" s="4">
        <f>+IFR!T56</f>
        <v>3.197471581026803E-3</v>
      </c>
      <c r="E56" s="4">
        <f>+claims!R56</f>
        <v>5.3226519436701094E-3</v>
      </c>
      <c r="F56" s="4">
        <f>+costs!L56</f>
        <v>6.2861234212506769E-3</v>
      </c>
      <c r="H56" s="4">
        <f t="shared" ref="H56:H105" si="6">(C56*$C$3)+(D56*$D$3)+(E56*$E$3)+(F56*$F$3)</f>
        <v>5.3553713110061126E-3</v>
      </c>
      <c r="J56" s="17">
        <f t="shared" si="4"/>
        <v>270879.74853789964</v>
      </c>
      <c r="L56" s="7">
        <f>+J56/payroll!F56</f>
        <v>1.0594497051419516E-2</v>
      </c>
      <c r="O56" s="17">
        <v>273198.62359211571</v>
      </c>
      <c r="P56" s="17">
        <f t="shared" si="1"/>
        <v>-2318.8750542160706</v>
      </c>
      <c r="R56" s="4">
        <v>5.3558026118827448E-3</v>
      </c>
      <c r="S56" s="4">
        <f t="shared" si="5"/>
        <v>-4.3130087663215827E-7</v>
      </c>
    </row>
    <row r="57" spans="1:19" x14ac:dyDescent="0.2">
      <c r="A57" t="s">
        <v>87</v>
      </c>
      <c r="B57" t="s">
        <v>88</v>
      </c>
      <c r="C57" s="4">
        <f>+payroll!G57</f>
        <v>1.572021807262089E-3</v>
      </c>
      <c r="D57" s="4">
        <f>+IFR!T57</f>
        <v>1.7242491828609141E-3</v>
      </c>
      <c r="E57" s="4">
        <f>+claims!R57</f>
        <v>4.7137044755383588E-4</v>
      </c>
      <c r="F57" s="4">
        <f>+costs!L57</f>
        <v>5.9072404934674126E-4</v>
      </c>
      <c r="H57" s="4">
        <f t="shared" si="6"/>
        <v>8.3717387050649553E-4</v>
      </c>
      <c r="J57" s="17">
        <f t="shared" si="4"/>
        <v>42345.046562736985</v>
      </c>
      <c r="L57" s="7">
        <f>+J57/payroll!F57</f>
        <v>3.2500672391880922E-3</v>
      </c>
      <c r="O57" s="17">
        <v>42715.31461583764</v>
      </c>
      <c r="P57" s="17">
        <f t="shared" si="1"/>
        <v>-370.26805310065538</v>
      </c>
      <c r="R57" s="4">
        <v>8.3739365366809521E-4</v>
      </c>
      <c r="S57" s="4">
        <f t="shared" si="5"/>
        <v>-2.1978316159967752E-7</v>
      </c>
    </row>
    <row r="58" spans="1:19" x14ac:dyDescent="0.2">
      <c r="A58" t="s">
        <v>89</v>
      </c>
      <c r="B58" t="s">
        <v>90</v>
      </c>
      <c r="C58" s="4">
        <f>+payroll!G58</f>
        <v>4.4829983139837049E-2</v>
      </c>
      <c r="D58" s="4">
        <f>+IFR!T58</f>
        <v>4.2829188435519853E-2</v>
      </c>
      <c r="E58" s="4">
        <f>+claims!R58</f>
        <v>5.5481880429781645E-2</v>
      </c>
      <c r="F58" s="4">
        <f>+costs!L58</f>
        <v>4.5622817555781049E-2</v>
      </c>
      <c r="H58" s="4">
        <f t="shared" si="6"/>
        <v>4.6653369044855487E-2</v>
      </c>
      <c r="J58" s="17">
        <f t="shared" si="4"/>
        <v>2359771.5529723163</v>
      </c>
      <c r="L58" s="7">
        <f>+J58/payroll!F58</f>
        <v>6.3511107128395505E-3</v>
      </c>
      <c r="O58" s="17">
        <v>2380100.5087146279</v>
      </c>
      <c r="P58" s="17">
        <f t="shared" si="1"/>
        <v>-20328.955742311664</v>
      </c>
      <c r="R58" s="4">
        <v>4.665963669036996E-2</v>
      </c>
      <c r="S58" s="4">
        <f t="shared" si="5"/>
        <v>-6.2676455144725085E-6</v>
      </c>
    </row>
    <row r="59" spans="1:19" x14ac:dyDescent="0.2">
      <c r="A59" t="s">
        <v>91</v>
      </c>
      <c r="B59" t="s">
        <v>92</v>
      </c>
      <c r="C59" s="4">
        <f>+payroll!G59</f>
        <v>2.4349485908357776E-4</v>
      </c>
      <c r="D59" s="4">
        <f>+IFR!T59</f>
        <v>2.2549350625945876E-4</v>
      </c>
      <c r="E59" s="4">
        <f>+claims!R59</f>
        <v>1.2855557660559162E-4</v>
      </c>
      <c r="F59" s="4">
        <f>+costs!L59</f>
        <v>1.0789997277856658E-4</v>
      </c>
      <c r="H59" s="4">
        <f t="shared" si="6"/>
        <v>1.4264686582585824E-4</v>
      </c>
      <c r="J59" s="17">
        <f t="shared" si="4"/>
        <v>7215.2134559216338</v>
      </c>
      <c r="L59" s="7">
        <f>+J59/payroll!F59</f>
        <v>3.5752604528289599E-3</v>
      </c>
      <c r="O59" s="17">
        <v>7278.1300361898948</v>
      </c>
      <c r="P59" s="17">
        <f t="shared" si="1"/>
        <v>-62.916580268260986</v>
      </c>
      <c r="R59" s="4">
        <v>1.4268090865510874E-4</v>
      </c>
      <c r="S59" s="4">
        <f t="shared" si="5"/>
        <v>-3.4042829250501786E-8</v>
      </c>
    </row>
    <row r="60" spans="1:19" x14ac:dyDescent="0.2">
      <c r="A60" t="s">
        <v>93</v>
      </c>
      <c r="B60" t="s">
        <v>94</v>
      </c>
      <c r="C60" s="4">
        <f>+payroll!G60</f>
        <v>9.3412042220844272E-5</v>
      </c>
      <c r="D60" s="4">
        <f>+IFR!T60</f>
        <v>9.3093830755247185E-5</v>
      </c>
      <c r="E60" s="4">
        <f>+claims!R60</f>
        <v>0</v>
      </c>
      <c r="F60" s="4">
        <f>+costs!L60</f>
        <v>0</v>
      </c>
      <c r="H60" s="4">
        <f t="shared" si="6"/>
        <v>2.3313234122011432E-5</v>
      </c>
      <c r="J60" s="17">
        <f t="shared" si="4"/>
        <v>1179.2054425053907</v>
      </c>
      <c r="L60" s="7">
        <f>+J60/payroll!F60</f>
        <v>1.5231227521293081E-3</v>
      </c>
      <c r="O60" s="17">
        <v>1189.8704774629596</v>
      </c>
      <c r="P60" s="17">
        <f t="shared" si="1"/>
        <v>-10.665034957568878</v>
      </c>
      <c r="R60" s="4">
        <v>2.3326293987896208E-5</v>
      </c>
      <c r="S60" s="4">
        <f t="shared" si="5"/>
        <v>-1.3059865884776232E-8</v>
      </c>
    </row>
    <row r="61" spans="1:19" x14ac:dyDescent="0.2">
      <c r="A61" t="s">
        <v>95</v>
      </c>
      <c r="B61" t="s">
        <v>96</v>
      </c>
      <c r="C61" s="4">
        <f>+payroll!G61</f>
        <v>2.2557728570915336E-4</v>
      </c>
      <c r="D61" s="4">
        <f>+IFR!T61</f>
        <v>1.8092250667645069E-4</v>
      </c>
      <c r="E61" s="4">
        <f>+claims!R61</f>
        <v>0</v>
      </c>
      <c r="F61" s="4">
        <f>+costs!L61</f>
        <v>0</v>
      </c>
      <c r="H61" s="4">
        <f t="shared" si="6"/>
        <v>5.0812474048200502E-5</v>
      </c>
      <c r="J61" s="17">
        <f t="shared" si="4"/>
        <v>2570.1430196777987</v>
      </c>
      <c r="L61" s="7">
        <f>+J61/payroll!F61</f>
        <v>1.3747072463797013E-3</v>
      </c>
      <c r="O61" s="17">
        <v>2593.5448069876015</v>
      </c>
      <c r="P61" s="17">
        <f t="shared" si="1"/>
        <v>-23.401787309802785</v>
      </c>
      <c r="R61" s="4">
        <v>5.084401183527777E-5</v>
      </c>
      <c r="S61" s="4">
        <f t="shared" si="5"/>
        <v>-3.1537787077267612E-8</v>
      </c>
    </row>
    <row r="62" spans="1:19" x14ac:dyDescent="0.2">
      <c r="A62" t="s">
        <v>500</v>
      </c>
      <c r="B62" t="s">
        <v>501</v>
      </c>
      <c r="C62" s="4">
        <f>+payroll!G62</f>
        <v>8.4674046646242773E-4</v>
      </c>
      <c r="D62" s="4">
        <f>+IFR!T62</f>
        <v>8.3598745758889251E-4</v>
      </c>
      <c r="E62" s="4">
        <f>+claims!R62</f>
        <v>9.0214439723222185E-4</v>
      </c>
      <c r="F62" s="4">
        <f>+costs!L62</f>
        <v>3.99641523701311E-4</v>
      </c>
      <c r="H62" s="4">
        <f>(C62*$C$3)+(D62*$D$3)+(E62*$E$3)+(F62*$F$3)</f>
        <v>5.8544756431203483E-4</v>
      </c>
      <c r="J62" s="17">
        <f t="shared" si="4"/>
        <v>29612.491794369402</v>
      </c>
      <c r="L62" s="7">
        <f>+J62/payroll!F62</f>
        <v>4.2196160481345621E-3</v>
      </c>
      <c r="O62" s="17">
        <v>29869.624066546283</v>
      </c>
      <c r="P62" s="17">
        <f t="shared" si="1"/>
        <v>-257.13227217688109</v>
      </c>
      <c r="R62" s="4">
        <v>5.855659464463754E-4</v>
      </c>
      <c r="S62" s="4">
        <f t="shared" si="5"/>
        <v>-1.1838213434057013E-7</v>
      </c>
    </row>
    <row r="63" spans="1:19" x14ac:dyDescent="0.2">
      <c r="A63" t="s">
        <v>97</v>
      </c>
      <c r="B63" t="s">
        <v>502</v>
      </c>
      <c r="C63" s="4">
        <f>+payroll!G63</f>
        <v>3.6688295669537273E-4</v>
      </c>
      <c r="D63" s="4">
        <f>+IFR!T63</f>
        <v>3.0718691716468251E-4</v>
      </c>
      <c r="E63" s="4">
        <f>+claims!R63</f>
        <v>0</v>
      </c>
      <c r="F63" s="4">
        <f>+costs!L63</f>
        <v>0</v>
      </c>
      <c r="H63" s="4">
        <f t="shared" si="6"/>
        <v>8.4258734232506912E-5</v>
      </c>
      <c r="J63" s="17">
        <f t="shared" si="4"/>
        <v>4261.8865089926412</v>
      </c>
      <c r="L63" s="7">
        <f>+J63/payroll!F63</f>
        <v>1.4015953267477955E-3</v>
      </c>
      <c r="O63" s="17">
        <v>4300.6408627572582</v>
      </c>
      <c r="P63" s="17">
        <f t="shared" si="1"/>
        <v>-38.754353764617008</v>
      </c>
      <c r="R63" s="4">
        <v>8.4310027856925518E-5</v>
      </c>
      <c r="S63" s="4">
        <f t="shared" si="5"/>
        <v>-5.1293624418605795E-8</v>
      </c>
    </row>
    <row r="64" spans="1:19" ht="13.5" customHeight="1" x14ac:dyDescent="0.2">
      <c r="A64" t="s">
        <v>98</v>
      </c>
      <c r="B64" t="s">
        <v>99</v>
      </c>
      <c r="C64" s="4">
        <f>+payroll!G64</f>
        <v>1.6049950056580252E-3</v>
      </c>
      <c r="D64" s="4">
        <f>+IFR!T64</f>
        <v>9.4345930856555116E-4</v>
      </c>
      <c r="E64" s="4">
        <f>+claims!R64</f>
        <v>8.5703717737061071E-5</v>
      </c>
      <c r="F64" s="4">
        <f>+costs!L64</f>
        <v>7.8114524189937345E-6</v>
      </c>
      <c r="H64" s="4">
        <f t="shared" si="6"/>
        <v>3.3609921838990243E-4</v>
      </c>
      <c r="J64" s="17">
        <f t="shared" si="4"/>
        <v>17000.216506768651</v>
      </c>
      <c r="L64" s="7">
        <f>+J64/payroll!F64</f>
        <v>1.2779947349331241E-3</v>
      </c>
      <c r="O64" s="17">
        <v>17155.812938651437</v>
      </c>
      <c r="P64" s="17">
        <f t="shared" si="1"/>
        <v>-155.59643188278642</v>
      </c>
      <c r="R64" s="4">
        <v>3.3632361150904731E-4</v>
      </c>
      <c r="S64" s="4">
        <f t="shared" si="5"/>
        <v>-2.2439311914487911E-7</v>
      </c>
    </row>
    <row r="65" spans="1:19" ht="13.5" customHeight="1" x14ac:dyDescent="0.2">
      <c r="A65" t="s">
        <v>100</v>
      </c>
      <c r="B65" t="s">
        <v>101</v>
      </c>
      <c r="C65" s="4">
        <f>+payroll!G65</f>
        <v>2.1042068603878594E-3</v>
      </c>
      <c r="D65" s="4">
        <f>+IFR!T65</f>
        <v>1.9079793686442004E-3</v>
      </c>
      <c r="E65" s="4">
        <f>+claims!R65</f>
        <v>6.4277788302795802E-4</v>
      </c>
      <c r="F65" s="4">
        <f>+costs!L65</f>
        <v>4.4545271690433862E-4</v>
      </c>
      <c r="H65" s="4">
        <f t="shared" si="6"/>
        <v>8.6521159122580438E-4</v>
      </c>
      <c r="J65" s="17">
        <f t="shared" si="4"/>
        <v>43763.221007973611</v>
      </c>
      <c r="L65" s="7">
        <f>+J65/payroll!F65</f>
        <v>2.5093956700479852E-3</v>
      </c>
      <c r="O65" s="17">
        <v>44149.309563171366</v>
      </c>
      <c r="P65" s="17">
        <f t="shared" si="1"/>
        <v>-386.08855519775534</v>
      </c>
      <c r="R65" s="4">
        <v>8.6550577877097677E-4</v>
      </c>
      <c r="S65" s="4">
        <f t="shared" si="5"/>
        <v>-2.9418754517239291E-7</v>
      </c>
    </row>
    <row r="66" spans="1:19" x14ac:dyDescent="0.2">
      <c r="A66" t="s">
        <v>102</v>
      </c>
      <c r="B66" t="s">
        <v>103</v>
      </c>
      <c r="C66" s="4">
        <f>+payroll!G66</f>
        <v>9.0468694132742871E-3</v>
      </c>
      <c r="D66" s="4">
        <f>+IFR!T66</f>
        <v>8.0057420416871743E-3</v>
      </c>
      <c r="E66" s="4">
        <f>+claims!R66</f>
        <v>1.7140743547412215E-3</v>
      </c>
      <c r="F66" s="4">
        <f>+costs!L66</f>
        <v>2.6652738193545349E-3</v>
      </c>
      <c r="H66" s="4">
        <f t="shared" si="6"/>
        <v>3.9878518766940868E-3</v>
      </c>
      <c r="J66" s="17">
        <f t="shared" ref="J66:J90" si="7">(+H66*$J$273)</f>
        <v>201709.32150778227</v>
      </c>
      <c r="L66" s="7">
        <f>+J66/payroll!F66</f>
        <v>2.6901465811699928E-3</v>
      </c>
      <c r="O66" s="17">
        <v>203484.19727072646</v>
      </c>
      <c r="P66" s="17">
        <f t="shared" ref="P66:P129" si="8">+J66-O66</f>
        <v>-1774.875762944197</v>
      </c>
      <c r="R66" s="4">
        <v>3.9891167125589867E-3</v>
      </c>
      <c r="S66" s="4">
        <f t="shared" si="5"/>
        <v>-1.2648358648998173E-6</v>
      </c>
    </row>
    <row r="67" spans="1:19" x14ac:dyDescent="0.2">
      <c r="A67" t="s">
        <v>104</v>
      </c>
      <c r="B67" t="s">
        <v>546</v>
      </c>
      <c r="C67" s="4">
        <f>+payroll!G67</f>
        <v>4.2208688809408455E-3</v>
      </c>
      <c r="D67" s="4">
        <f>+IFR!T67</f>
        <v>3.4609665987226992E-3</v>
      </c>
      <c r="E67" s="4">
        <f>+claims!R67</f>
        <v>3.4281487094824429E-4</v>
      </c>
      <c r="F67" s="4">
        <f>+costs!L67</f>
        <v>8.4297032923941401E-5</v>
      </c>
      <c r="H67" s="4">
        <f t="shared" si="6"/>
        <v>1.0622298853545445E-3</v>
      </c>
      <c r="J67" s="17">
        <f t="shared" si="7"/>
        <v>53728.592757506471</v>
      </c>
      <c r="L67" s="7">
        <f>+J67/payroll!F67</f>
        <v>1.5358609632810315E-3</v>
      </c>
      <c r="O67" s="17">
        <v>54214.276114532222</v>
      </c>
      <c r="P67" s="17">
        <f t="shared" si="8"/>
        <v>-485.68335702575132</v>
      </c>
      <c r="R67" s="4">
        <v>1.0628200017912667E-3</v>
      </c>
      <c r="S67" s="4">
        <f t="shared" si="5"/>
        <v>-5.9011643672220865E-7</v>
      </c>
    </row>
    <row r="68" spans="1:19" x14ac:dyDescent="0.2">
      <c r="A68" t="s">
        <v>105</v>
      </c>
      <c r="B68" t="s">
        <v>106</v>
      </c>
      <c r="C68" s="4">
        <f>+payroll!G68</f>
        <v>1.345827657581785E-4</v>
      </c>
      <c r="D68" s="4">
        <f>+IFR!T68</f>
        <v>1.2349351651817197E-4</v>
      </c>
      <c r="E68" s="4">
        <f>+claims!R68</f>
        <v>0</v>
      </c>
      <c r="F68" s="4">
        <f>+costs!L68</f>
        <v>0</v>
      </c>
      <c r="H68" s="4">
        <f t="shared" si="6"/>
        <v>3.2259535284543813E-5</v>
      </c>
      <c r="J68" s="17">
        <f t="shared" si="7"/>
        <v>1631.7178209226797</v>
      </c>
      <c r="L68" s="7">
        <f>+J68/payroll!F68</f>
        <v>1.4628638412006278E-3</v>
      </c>
      <c r="O68" s="17">
        <v>1646.5134655001634</v>
      </c>
      <c r="P68" s="17">
        <f t="shared" si="8"/>
        <v>-14.795644577483699</v>
      </c>
      <c r="R68" s="4">
        <v>3.2278351197668249E-5</v>
      </c>
      <c r="S68" s="4">
        <f t="shared" si="5"/>
        <v>-1.8815913124436078E-8</v>
      </c>
    </row>
    <row r="69" spans="1:19" x14ac:dyDescent="0.2">
      <c r="A69" t="s">
        <v>107</v>
      </c>
      <c r="B69" t="s">
        <v>108</v>
      </c>
      <c r="C69" s="4">
        <f>+payroll!G69</f>
        <v>2.6837373509789415E-4</v>
      </c>
      <c r="D69" s="4">
        <f>+IFR!T69</f>
        <v>2.1809010035748772E-4</v>
      </c>
      <c r="E69" s="4">
        <f>+claims!R69</f>
        <v>0</v>
      </c>
      <c r="F69" s="4">
        <f>+costs!L69</f>
        <v>5.8485699267526749E-5</v>
      </c>
      <c r="H69" s="4">
        <f t="shared" si="6"/>
        <v>9.589939899243879E-5</v>
      </c>
      <c r="J69" s="17">
        <f t="shared" si="7"/>
        <v>4850.6823477618382</v>
      </c>
      <c r="L69" s="7">
        <f>+J69/payroll!F69</f>
        <v>2.180776318130578E-3</v>
      </c>
      <c r="O69" s="17">
        <v>4893.7267534502853</v>
      </c>
      <c r="P69" s="17">
        <f t="shared" si="8"/>
        <v>-43.044405688447114</v>
      </c>
      <c r="R69" s="4">
        <v>9.5936920118238475E-5</v>
      </c>
      <c r="S69" s="4">
        <f t="shared" si="5"/>
        <v>-3.7521125799685009E-8</v>
      </c>
    </row>
    <row r="70" spans="1:19" x14ac:dyDescent="0.2">
      <c r="A70" t="s">
        <v>109</v>
      </c>
      <c r="B70" t="s">
        <v>110</v>
      </c>
      <c r="C70" s="4">
        <f>+payroll!G70</f>
        <v>3.7585469246748365E-3</v>
      </c>
      <c r="D70" s="4">
        <f>+IFR!T70</f>
        <v>3.2613201922341317E-3</v>
      </c>
      <c r="E70" s="4">
        <f>+claims!R70</f>
        <v>2.5711115321118321E-3</v>
      </c>
      <c r="F70" s="4">
        <f>+costs!L70</f>
        <v>2.699658552898478E-3</v>
      </c>
      <c r="H70" s="4">
        <f t="shared" si="6"/>
        <v>2.8829452511694824E-3</v>
      </c>
      <c r="J70" s="17">
        <f t="shared" si="7"/>
        <v>145822.09884875524</v>
      </c>
      <c r="L70" s="7">
        <f>+J70/payroll!F70</f>
        <v>4.6811403863251241E-3</v>
      </c>
      <c r="O70" s="17">
        <v>147085.37485220502</v>
      </c>
      <c r="P70" s="17">
        <f t="shared" si="8"/>
        <v>-1263.2760034497769</v>
      </c>
      <c r="R70" s="4">
        <v>2.883470730728551E-3</v>
      </c>
      <c r="S70" s="4">
        <f t="shared" si="5"/>
        <v>-5.2547955906858887E-7</v>
      </c>
    </row>
    <row r="71" spans="1:19" x14ac:dyDescent="0.2">
      <c r="A71" t="s">
        <v>111</v>
      </c>
      <c r="B71" t="s">
        <v>112</v>
      </c>
      <c r="C71" s="4">
        <f>+payroll!G71</f>
        <v>1.605923125463815E-4</v>
      </c>
      <c r="D71" s="4">
        <f>+IFR!T71</f>
        <v>1.176163031855214E-4</v>
      </c>
      <c r="E71" s="4">
        <f>+claims!R71</f>
        <v>4.2851858868530536E-5</v>
      </c>
      <c r="F71" s="4">
        <f>+costs!L71</f>
        <v>1.3057314711394086E-5</v>
      </c>
      <c r="H71" s="4">
        <f t="shared" si="6"/>
        <v>4.9038244623603892E-5</v>
      </c>
      <c r="J71" s="17">
        <f t="shared" si="7"/>
        <v>2480.4008164816246</v>
      </c>
      <c r="L71" s="7">
        <f>+J71/payroll!F71</f>
        <v>1.8635687155462975E-3</v>
      </c>
      <c r="O71" s="17">
        <v>2502.5782016222106</v>
      </c>
      <c r="P71" s="17">
        <f t="shared" si="8"/>
        <v>-22.177385140586011</v>
      </c>
      <c r="R71" s="4">
        <v>4.9060696911490107E-5</v>
      </c>
      <c r="S71" s="4">
        <f t="shared" si="5"/>
        <v>-2.2452287886214604E-8</v>
      </c>
    </row>
    <row r="72" spans="1:19" x14ac:dyDescent="0.2">
      <c r="A72" t="s">
        <v>113</v>
      </c>
      <c r="B72" t="s">
        <v>114</v>
      </c>
      <c r="C72" s="4">
        <f>+payroll!G72</f>
        <v>1.9633152222820832E-4</v>
      </c>
      <c r="D72" s="4">
        <f>+IFR!T72</f>
        <v>1.5187043803927306E-4</v>
      </c>
      <c r="E72" s="4">
        <f>+claims!R72</f>
        <v>0</v>
      </c>
      <c r="F72" s="4">
        <f>+costs!L72</f>
        <v>0</v>
      </c>
      <c r="H72" s="4">
        <f t="shared" si="6"/>
        <v>4.3525245033435173E-5</v>
      </c>
      <c r="J72" s="17">
        <f t="shared" si="7"/>
        <v>2201.5480804247686</v>
      </c>
      <c r="L72" s="7">
        <f>+J72/payroll!F72</f>
        <v>1.3529646150017968E-3</v>
      </c>
      <c r="O72" s="17">
        <v>2221.6158650352904</v>
      </c>
      <c r="P72" s="17">
        <f t="shared" si="8"/>
        <v>-20.067784610521812</v>
      </c>
      <c r="R72" s="4">
        <v>4.3552693992780187E-5</v>
      </c>
      <c r="S72" s="4">
        <f t="shared" si="5"/>
        <v>-2.7448959345013652E-8</v>
      </c>
    </row>
    <row r="73" spans="1:19" x14ac:dyDescent="0.2">
      <c r="A73" t="s">
        <v>115</v>
      </c>
      <c r="B73" t="s">
        <v>116</v>
      </c>
      <c r="C73" s="4">
        <f>+payroll!G73</f>
        <v>3.2250638714547497E-5</v>
      </c>
      <c r="D73" s="4">
        <f>+IFR!T73</f>
        <v>2.6323416161663207E-5</v>
      </c>
      <c r="E73" s="4">
        <f>+claims!R73</f>
        <v>0</v>
      </c>
      <c r="F73" s="4">
        <f>+costs!L73</f>
        <v>0</v>
      </c>
      <c r="H73" s="4">
        <f t="shared" si="6"/>
        <v>7.321756859526338E-6</v>
      </c>
      <c r="J73" s="17">
        <f t="shared" si="7"/>
        <v>370.34139031370563</v>
      </c>
      <c r="L73" s="7">
        <f>+J73/payroll!F73</f>
        <v>1.3855181843012319E-3</v>
      </c>
      <c r="O73" s="17">
        <v>373.71163142733047</v>
      </c>
      <c r="P73" s="17">
        <f t="shared" si="8"/>
        <v>-3.3702411136248429</v>
      </c>
      <c r="R73" s="4">
        <v>7.3262657965573321E-6</v>
      </c>
      <c r="S73" s="4">
        <f t="shared" si="5"/>
        <v>-4.5089370309940347E-9</v>
      </c>
    </row>
    <row r="74" spans="1:19" x14ac:dyDescent="0.2">
      <c r="A74" t="s">
        <v>117</v>
      </c>
      <c r="B74" t="s">
        <v>118</v>
      </c>
      <c r="C74" s="4">
        <f>+payroll!G74</f>
        <v>3.3692728107891871E-4</v>
      </c>
      <c r="D74" s="4">
        <f>+IFR!T74</f>
        <v>2.9957885671411816E-4</v>
      </c>
      <c r="E74" s="4">
        <f>+claims!R74</f>
        <v>1.2855557660559162E-4</v>
      </c>
      <c r="F74" s="4">
        <f>+costs!L74</f>
        <v>1.5335129374254197E-5</v>
      </c>
      <c r="H74" s="4">
        <f t="shared" si="6"/>
        <v>1.0804768133952087E-4</v>
      </c>
      <c r="J74" s="17">
        <f t="shared" si="7"/>
        <v>5465.1539644323866</v>
      </c>
      <c r="L74" s="7">
        <f>+J74/payroll!F74</f>
        <v>1.9571067808287876E-3</v>
      </c>
      <c r="O74" s="17">
        <v>5513.8975675941392</v>
      </c>
      <c r="P74" s="17">
        <f t="shared" si="8"/>
        <v>-48.743603161752617</v>
      </c>
      <c r="R74" s="4">
        <v>1.0809478688393677E-4</v>
      </c>
      <c r="S74" s="4">
        <f t="shared" si="5"/>
        <v>-4.7105544415893745E-8</v>
      </c>
    </row>
    <row r="75" spans="1:19" x14ac:dyDescent="0.2">
      <c r="A75" t="s">
        <v>119</v>
      </c>
      <c r="B75" t="s">
        <v>120</v>
      </c>
      <c r="C75" s="4">
        <f>+payroll!G75</f>
        <v>1.812310464197323E-4</v>
      </c>
      <c r="D75" s="4">
        <f>+IFR!T75</f>
        <v>1.1815310130877568E-4</v>
      </c>
      <c r="E75" s="4">
        <f>+claims!R75</f>
        <v>0</v>
      </c>
      <c r="F75" s="4">
        <f>+costs!L75</f>
        <v>0</v>
      </c>
      <c r="H75" s="4">
        <f t="shared" si="6"/>
        <v>3.7423018466063501E-5</v>
      </c>
      <c r="J75" s="17">
        <f t="shared" si="7"/>
        <v>1892.8916862931756</v>
      </c>
      <c r="L75" s="7">
        <f>+J75/payroll!F75</f>
        <v>1.260205768687208E-3</v>
      </c>
      <c r="O75" s="17">
        <v>1910.2345851422922</v>
      </c>
      <c r="P75" s="17">
        <f t="shared" si="8"/>
        <v>-17.342898849116636</v>
      </c>
      <c r="R75" s="4">
        <v>3.7448356239482511E-5</v>
      </c>
      <c r="S75" s="4">
        <f t="shared" si="5"/>
        <v>-2.5337773419010373E-8</v>
      </c>
    </row>
    <row r="76" spans="1:19" x14ac:dyDescent="0.2">
      <c r="A76" t="s">
        <v>121</v>
      </c>
      <c r="B76" t="s">
        <v>122</v>
      </c>
      <c r="C76" s="4">
        <f>+payroll!G76</f>
        <v>1.365191855902604E-3</v>
      </c>
      <c r="D76" s="4">
        <f>+IFR!T76</f>
        <v>9.5662689555252442E-4</v>
      </c>
      <c r="E76" s="4">
        <f>+claims!R76</f>
        <v>0</v>
      </c>
      <c r="F76" s="4">
        <f>+costs!L76</f>
        <v>2.8899873881821962E-6</v>
      </c>
      <c r="H76" s="4">
        <f t="shared" si="6"/>
        <v>2.9196133636480036E-4</v>
      </c>
      <c r="J76" s="17">
        <f t="shared" si="7"/>
        <v>14767.680667585362</v>
      </c>
      <c r="L76" s="7">
        <f>+J76/payroll!F76</f>
        <v>1.3051694551972526E-3</v>
      </c>
      <c r="O76" s="17">
        <v>14902.636535647825</v>
      </c>
      <c r="P76" s="17">
        <f t="shared" si="8"/>
        <v>-134.9558680624632</v>
      </c>
      <c r="R76" s="4">
        <v>2.9215220278974079E-4</v>
      </c>
      <c r="S76" s="4">
        <f t="shared" si="5"/>
        <v>-1.9086642494042967E-7</v>
      </c>
    </row>
    <row r="77" spans="1:19" x14ac:dyDescent="0.2">
      <c r="A77" t="s">
        <v>123</v>
      </c>
      <c r="B77" t="s">
        <v>124</v>
      </c>
      <c r="C77" s="4">
        <f>+payroll!G77</f>
        <v>1.5310938641605824E-4</v>
      </c>
      <c r="D77" s="4">
        <f>+IFR!T77</f>
        <v>8.7955682452569276E-5</v>
      </c>
      <c r="E77" s="4">
        <f>+claims!R77</f>
        <v>0</v>
      </c>
      <c r="F77" s="4">
        <f>+costs!L77</f>
        <v>7.0534423671383782E-5</v>
      </c>
      <c r="H77" s="4">
        <f t="shared" si="6"/>
        <v>7.2453787811408712E-5</v>
      </c>
      <c r="J77" s="17">
        <f t="shared" si="7"/>
        <v>3664.7811483468445</v>
      </c>
      <c r="L77" s="7">
        <f>+J77/payroll!F77</f>
        <v>2.8879822938961863E-3</v>
      </c>
      <c r="O77" s="17">
        <v>3696.9479007318632</v>
      </c>
      <c r="P77" s="17">
        <f t="shared" si="8"/>
        <v>-32.166752385018754</v>
      </c>
      <c r="R77" s="4">
        <v>7.2475193917139345E-5</v>
      </c>
      <c r="S77" s="4">
        <f t="shared" si="5"/>
        <v>-2.1406105730632763E-8</v>
      </c>
    </row>
    <row r="78" spans="1:19" x14ac:dyDescent="0.2">
      <c r="A78" t="s">
        <v>125</v>
      </c>
      <c r="B78" t="s">
        <v>126</v>
      </c>
      <c r="C78" s="4">
        <f>+payroll!G78</f>
        <v>3.6850422029214333E-4</v>
      </c>
      <c r="D78" s="4">
        <f>+IFR!T78</f>
        <v>2.9840611174005154E-4</v>
      </c>
      <c r="E78" s="4">
        <f>+claims!R78</f>
        <v>8.5703717737061071E-5</v>
      </c>
      <c r="F78" s="4">
        <f>+costs!L78</f>
        <v>2.5329256236376456E-4</v>
      </c>
      <c r="H78" s="4">
        <f t="shared" si="6"/>
        <v>2.4819488658284227E-4</v>
      </c>
      <c r="J78" s="17">
        <f t="shared" si="7"/>
        <v>12553.932222735488</v>
      </c>
      <c r="L78" s="7">
        <f>+J78/payroll!F78</f>
        <v>4.1104144266636347E-3</v>
      </c>
      <c r="O78" s="17">
        <v>12663.008998769674</v>
      </c>
      <c r="P78" s="17">
        <f t="shared" si="8"/>
        <v>-109.07677603418597</v>
      </c>
      <c r="R78" s="4">
        <v>2.482464068748792E-4</v>
      </c>
      <c r="S78" s="4">
        <f t="shared" si="5"/>
        <v>-5.1520292036928705E-8</v>
      </c>
    </row>
    <row r="79" spans="1:19" x14ac:dyDescent="0.2">
      <c r="A79" t="s">
        <v>127</v>
      </c>
      <c r="B79" t="s">
        <v>509</v>
      </c>
      <c r="C79" s="4">
        <f>+payroll!G79</f>
        <v>1.7756725845848389E-4</v>
      </c>
      <c r="D79" s="4">
        <f>+IFR!T79</f>
        <v>1.2674630469810123E-4</v>
      </c>
      <c r="E79" s="4">
        <f>+claims!R79</f>
        <v>4.2851858868530536E-5</v>
      </c>
      <c r="F79" s="4">
        <f>+costs!L79</f>
        <v>1.6065424599966268E-6</v>
      </c>
      <c r="H79" s="4">
        <f t="shared" si="6"/>
        <v>4.5430899700850696E-5</v>
      </c>
      <c r="J79" s="17">
        <f t="shared" si="7"/>
        <v>2297.9378967664879</v>
      </c>
      <c r="L79" s="7">
        <f>+J79/payroll!F79</f>
        <v>1.5614342289864873E-3</v>
      </c>
      <c r="O79" s="17">
        <v>2318.6891808122559</v>
      </c>
      <c r="P79" s="17">
        <f t="shared" si="8"/>
        <v>-20.751284045767989</v>
      </c>
      <c r="R79" s="4">
        <v>4.5455725242888555E-5</v>
      </c>
      <c r="S79" s="4">
        <f t="shared" si="5"/>
        <v>-2.4825542037858845E-8</v>
      </c>
    </row>
    <row r="80" spans="1:19" x14ac:dyDescent="0.2">
      <c r="A80" t="s">
        <v>128</v>
      </c>
      <c r="B80" t="s">
        <v>129</v>
      </c>
      <c r="C80" s="4">
        <f>+payroll!G80</f>
        <v>6.3821464297062651E-4</v>
      </c>
      <c r="D80" s="4">
        <f>+IFR!T80</f>
        <v>6.2328000924926827E-4</v>
      </c>
      <c r="E80" s="4">
        <f>+claims!R80</f>
        <v>1.2855557660559162E-4</v>
      </c>
      <c r="F80" s="4">
        <f>+costs!L80</f>
        <v>2.9339411910781208E-5</v>
      </c>
      <c r="H80" s="4">
        <f t="shared" si="6"/>
        <v>1.945738151647943E-4</v>
      </c>
      <c r="J80" s="17">
        <f t="shared" si="7"/>
        <v>9841.7276903993716</v>
      </c>
      <c r="L80" s="7">
        <f>+J80/payroll!F80</f>
        <v>1.8605994049205486E-3</v>
      </c>
      <c r="O80" s="17">
        <v>9929.7303116802468</v>
      </c>
      <c r="P80" s="17">
        <f t="shared" si="8"/>
        <v>-88.002621280875246</v>
      </c>
      <c r="R80" s="4">
        <v>1.9466304346389508E-4</v>
      </c>
      <c r="S80" s="4">
        <f t="shared" si="5"/>
        <v>-8.9228299100780175E-8</v>
      </c>
    </row>
    <row r="81" spans="1:19" x14ac:dyDescent="0.2">
      <c r="A81" t="s">
        <v>488</v>
      </c>
      <c r="B81" t="s">
        <v>547</v>
      </c>
      <c r="C81" s="4">
        <f>+payroll!G81</f>
        <v>4.1996695316359227E-5</v>
      </c>
      <c r="D81" s="4">
        <f>+IFR!T81</f>
        <v>3.6974244673339385E-5</v>
      </c>
      <c r="E81" s="4">
        <f>+claims!R81</f>
        <v>0</v>
      </c>
      <c r="F81" s="4">
        <f>+costs!L81</f>
        <v>0</v>
      </c>
      <c r="H81" s="4">
        <f>(C81*$C$3)+(D81*$D$3)+(E81*$E$3)+(F81*$F$3)</f>
        <v>9.8713674987123264E-6</v>
      </c>
      <c r="J81" s="17">
        <f t="shared" si="7"/>
        <v>499.30310906379242</v>
      </c>
      <c r="L81" s="7">
        <f>+J81/payroll!F81</f>
        <v>1.4344897533967893E-3</v>
      </c>
      <c r="O81" s="17">
        <v>503.83636252355905</v>
      </c>
      <c r="P81" s="17">
        <f t="shared" si="8"/>
        <v>-4.5332534597666267</v>
      </c>
      <c r="R81" s="4">
        <v>9.877239024432092E-6</v>
      </c>
      <c r="S81" s="4">
        <f>+H81-R81</f>
        <v>-5.8715257197655707E-9</v>
      </c>
    </row>
    <row r="82" spans="1:19" x14ac:dyDescent="0.2">
      <c r="A82" t="s">
        <v>130</v>
      </c>
      <c r="B82" t="s">
        <v>503</v>
      </c>
      <c r="C82" s="4">
        <f>+payroll!G82</f>
        <v>8.0529519662555094E-4</v>
      </c>
      <c r="D82" s="4">
        <f>+IFR!T82</f>
        <v>7.7483122670541239E-4</v>
      </c>
      <c r="E82" s="4">
        <f>+claims!R82</f>
        <v>1.2855557660559162E-4</v>
      </c>
      <c r="F82" s="4">
        <f>+costs!L82</f>
        <v>2.5954074567889162E-5</v>
      </c>
      <c r="H82" s="4">
        <f t="shared" si="6"/>
        <v>2.3237158414794265E-4</v>
      </c>
      <c r="J82" s="17">
        <f t="shared" si="7"/>
        <v>11753.574612461871</v>
      </c>
      <c r="L82" s="7">
        <f>+J82/payroll!F82</f>
        <v>1.7610154147939506E-3</v>
      </c>
      <c r="O82" s="17">
        <v>11858.979943680417</v>
      </c>
      <c r="P82" s="17">
        <f t="shared" si="8"/>
        <v>-105.40533121854605</v>
      </c>
      <c r="R82" s="4">
        <v>2.3248417185093621E-4</v>
      </c>
      <c r="S82" s="4">
        <f t="shared" si="5"/>
        <v>-1.1258770299355869E-7</v>
      </c>
    </row>
    <row r="83" spans="1:19" x14ac:dyDescent="0.2">
      <c r="A83" t="s">
        <v>131</v>
      </c>
      <c r="B83" t="s">
        <v>132</v>
      </c>
      <c r="C83" s="4">
        <f>+payroll!G83</f>
        <v>1.682449976032862E-4</v>
      </c>
      <c r="D83" s="4">
        <f>+IFR!T83</f>
        <v>1.6896056128573093E-4</v>
      </c>
      <c r="E83" s="4">
        <f>+claims!R83</f>
        <v>0</v>
      </c>
      <c r="F83" s="4">
        <f>+costs!L83</f>
        <v>0</v>
      </c>
      <c r="H83" s="4">
        <f t="shared" si="6"/>
        <v>4.2150694861127142E-5</v>
      </c>
      <c r="J83" s="17">
        <f t="shared" si="7"/>
        <v>2132.0220320138369</v>
      </c>
      <c r="L83" s="7">
        <f>+J83/payroll!F83</f>
        <v>1.528965991505795E-3</v>
      </c>
      <c r="O83" s="17">
        <v>2151.2999802642244</v>
      </c>
      <c r="P83" s="17">
        <f t="shared" si="8"/>
        <v>-19.277948250387453</v>
      </c>
      <c r="R83" s="4">
        <v>4.2174217065034092E-5</v>
      </c>
      <c r="S83" s="4">
        <f t="shared" si="5"/>
        <v>-2.3522203906950403E-8</v>
      </c>
    </row>
    <row r="84" spans="1:19" x14ac:dyDescent="0.2">
      <c r="A84" t="s">
        <v>133</v>
      </c>
      <c r="B84" t="s">
        <v>548</v>
      </c>
      <c r="C84" s="4">
        <f>+payroll!G84</f>
        <v>5.4387807507995985E-4</v>
      </c>
      <c r="D84" s="4">
        <f>+IFR!T84</f>
        <v>4.7333001552057397E-4</v>
      </c>
      <c r="E84" s="4">
        <f>+claims!R84</f>
        <v>4.2851858868530536E-5</v>
      </c>
      <c r="F84" s="4">
        <f>+costs!L84</f>
        <v>2.1781941981299142E-6</v>
      </c>
      <c r="H84" s="4">
        <f t="shared" si="6"/>
        <v>1.3488570667422427E-4</v>
      </c>
      <c r="J84" s="17">
        <f t="shared" si="7"/>
        <v>6822.6466818799181</v>
      </c>
      <c r="L84" s="7">
        <f>+J84/payroll!F84</f>
        <v>1.5135599492566488E-3</v>
      </c>
      <c r="O84" s="17">
        <v>6884.3767920167093</v>
      </c>
      <c r="P84" s="17">
        <f t="shared" si="8"/>
        <v>-61.730110136791154</v>
      </c>
      <c r="R84" s="4">
        <v>1.3496174585021637E-4</v>
      </c>
      <c r="S84" s="4">
        <f t="shared" si="5"/>
        <v>-7.6039175992098466E-8</v>
      </c>
    </row>
    <row r="85" spans="1:19" x14ac:dyDescent="0.2">
      <c r="A85" t="s">
        <v>134</v>
      </c>
      <c r="B85" t="s">
        <v>135</v>
      </c>
      <c r="C85" s="4">
        <f>+payroll!G85</f>
        <v>5.6871083422551004E-5</v>
      </c>
      <c r="D85" s="4">
        <f>+IFR!T85</f>
        <v>5.1815165151464584E-5</v>
      </c>
      <c r="E85" s="4">
        <f>+claims!R85</f>
        <v>4.2851858868530536E-5</v>
      </c>
      <c r="F85" s="4">
        <f>+costs!L85</f>
        <v>2.2576306239585207E-6</v>
      </c>
      <c r="H85" s="4">
        <f t="shared" si="6"/>
        <v>2.1368138276406644E-5</v>
      </c>
      <c r="J85" s="17">
        <f t="shared" si="7"/>
        <v>1080.8206540488547</v>
      </c>
      <c r="L85" s="7">
        <f>+J85/payroll!F85</f>
        <v>2.2930336658394186E-3</v>
      </c>
      <c r="O85" s="17">
        <v>1090.3908562914328</v>
      </c>
      <c r="P85" s="17">
        <f t="shared" si="8"/>
        <v>-9.5702022425780342</v>
      </c>
      <c r="R85" s="4">
        <v>2.1376089378904377E-5</v>
      </c>
      <c r="S85" s="4">
        <f t="shared" si="5"/>
        <v>-7.9511024977322719E-9</v>
      </c>
    </row>
    <row r="86" spans="1:19" x14ac:dyDescent="0.2">
      <c r="A86" t="s">
        <v>136</v>
      </c>
      <c r="B86" t="s">
        <v>549</v>
      </c>
      <c r="C86" s="4">
        <f>+payroll!G86</f>
        <v>2.0018035862232408E-5</v>
      </c>
      <c r="D86" s="4">
        <f>+IFR!T86</f>
        <v>1.6663666014860215E-5</v>
      </c>
      <c r="E86" s="4">
        <f>+claims!R86</f>
        <v>0</v>
      </c>
      <c r="F86" s="4">
        <f>+costs!L86</f>
        <v>0</v>
      </c>
      <c r="H86" s="4">
        <f t="shared" si="6"/>
        <v>4.5852127346365779E-6</v>
      </c>
      <c r="J86" s="17">
        <f t="shared" si="7"/>
        <v>231.92439896717249</v>
      </c>
      <c r="L86" s="7">
        <f>+J86/payroll!F86</f>
        <v>1.3978908893512623E-3</v>
      </c>
      <c r="O86" s="17">
        <v>234.0337203402685</v>
      </c>
      <c r="P86" s="17">
        <f t="shared" si="8"/>
        <v>-2.1093213730960088</v>
      </c>
      <c r="R86" s="4">
        <v>4.5880114408571244E-6</v>
      </c>
      <c r="S86" s="4">
        <f t="shared" si="5"/>
        <v>-2.7987062205465905E-9</v>
      </c>
    </row>
    <row r="87" spans="1:19" x14ac:dyDescent="0.2">
      <c r="A87" t="s">
        <v>137</v>
      </c>
      <c r="B87" t="s">
        <v>138</v>
      </c>
      <c r="C87" s="4">
        <f>+payroll!G87</f>
        <v>5.9554308121001274E-5</v>
      </c>
      <c r="D87" s="4">
        <f>+IFR!T87</f>
        <v>6.2596821967852759E-5</v>
      </c>
      <c r="E87" s="4">
        <f>+claims!R87</f>
        <v>0</v>
      </c>
      <c r="F87" s="4">
        <f>+costs!L87</f>
        <v>1.7689949203711583E-4</v>
      </c>
      <c r="H87" s="4">
        <f t="shared" si="6"/>
        <v>1.2140858648337624E-4</v>
      </c>
      <c r="J87" s="17">
        <f t="shared" si="7"/>
        <v>6140.9611896323013</v>
      </c>
      <c r="L87" s="7">
        <f>+J87/payroll!F87</f>
        <v>1.2441463411747917E-2</v>
      </c>
      <c r="O87" s="17">
        <v>6193.457048585773</v>
      </c>
      <c r="P87" s="17">
        <f t="shared" si="8"/>
        <v>-52.495858953471725</v>
      </c>
      <c r="R87" s="4">
        <v>1.2141691272545842E-4</v>
      </c>
      <c r="S87" s="4">
        <f t="shared" si="5"/>
        <v>-8.3262420821813557E-9</v>
      </c>
    </row>
    <row r="88" spans="1:19" x14ac:dyDescent="0.2">
      <c r="A88" t="s">
        <v>139</v>
      </c>
      <c r="B88" t="s">
        <v>140</v>
      </c>
      <c r="C88" s="4">
        <f>+payroll!G88</f>
        <v>3.603171077485396E-5</v>
      </c>
      <c r="D88" s="4">
        <f>+IFR!T88</f>
        <v>3.5332831850223517E-5</v>
      </c>
      <c r="E88" s="4">
        <f>+claims!R88</f>
        <v>0</v>
      </c>
      <c r="F88" s="4">
        <f>+costs!L88</f>
        <v>0</v>
      </c>
      <c r="H88" s="4">
        <f t="shared" si="6"/>
        <v>8.9205678281346837E-6</v>
      </c>
      <c r="J88" s="17">
        <f t="shared" si="7"/>
        <v>451.210762012771</v>
      </c>
      <c r="L88" s="7">
        <f>+J88/payroll!F88</f>
        <v>1.5109248512951137E-3</v>
      </c>
      <c r="O88" s="17">
        <v>455.29368519714529</v>
      </c>
      <c r="P88" s="17">
        <f t="shared" si="8"/>
        <v>-4.0829231843742946</v>
      </c>
      <c r="R88" s="4">
        <v>8.9256053939466602E-6</v>
      </c>
      <c r="S88" s="4">
        <f t="shared" si="5"/>
        <v>-5.0375658119765354E-9</v>
      </c>
    </row>
    <row r="89" spans="1:19" x14ac:dyDescent="0.2">
      <c r="A89" t="s">
        <v>141</v>
      </c>
      <c r="B89" t="s">
        <v>142</v>
      </c>
      <c r="C89" s="4">
        <f>+payroll!G89</f>
        <v>4.1197169042177408E-4</v>
      </c>
      <c r="D89" s="4">
        <f>+IFR!T89</f>
        <v>3.5686337591922133E-4</v>
      </c>
      <c r="E89" s="4">
        <f>+claims!R89</f>
        <v>4.2851858868530536E-5</v>
      </c>
      <c r="F89" s="4">
        <f>+costs!L89</f>
        <v>0</v>
      </c>
      <c r="H89" s="4">
        <f t="shared" si="6"/>
        <v>1.0253216212290401E-4</v>
      </c>
      <c r="J89" s="17">
        <f t="shared" si="7"/>
        <v>5186.173783285536</v>
      </c>
      <c r="L89" s="7">
        <f>+J89/payroll!F89</f>
        <v>1.5188958289295187E-3</v>
      </c>
      <c r="O89" s="17">
        <v>5233.0870160510876</v>
      </c>
      <c r="P89" s="17">
        <f t="shared" si="8"/>
        <v>-46.913232765551584</v>
      </c>
      <c r="R89" s="4">
        <v>1.0258975956855789E-4</v>
      </c>
      <c r="S89" s="4">
        <f t="shared" si="5"/>
        <v>-5.7597445653878978E-8</v>
      </c>
    </row>
    <row r="90" spans="1:19" x14ac:dyDescent="0.2">
      <c r="A90" t="s">
        <v>143</v>
      </c>
      <c r="B90" t="s">
        <v>144</v>
      </c>
      <c r="C90" s="4">
        <f>+payroll!G90</f>
        <v>7.210898923337216E-5</v>
      </c>
      <c r="D90" s="4">
        <f>+IFR!T90</f>
        <v>6.5756728039093068E-5</v>
      </c>
      <c r="E90" s="4">
        <f>+claims!R90</f>
        <v>0</v>
      </c>
      <c r="F90" s="4">
        <f>+costs!L90</f>
        <v>0</v>
      </c>
      <c r="H90" s="4">
        <f t="shared" si="6"/>
        <v>1.7233214659058153E-5</v>
      </c>
      <c r="J90" s="17">
        <f t="shared" si="7"/>
        <v>871.67230472919675</v>
      </c>
      <c r="L90" s="7">
        <f>+J90/payroll!F90</f>
        <v>1.4585191548271319E-3</v>
      </c>
      <c r="O90" s="17">
        <v>879.57774378234967</v>
      </c>
      <c r="P90" s="17">
        <f t="shared" si="8"/>
        <v>-7.9054390531529179</v>
      </c>
      <c r="R90" s="4">
        <v>1.7243296161464965E-5</v>
      </c>
      <c r="S90" s="4">
        <f t="shared" si="5"/>
        <v>-1.0081502406811439E-8</v>
      </c>
    </row>
    <row r="91" spans="1:19" x14ac:dyDescent="0.2">
      <c r="A91" t="s">
        <v>145</v>
      </c>
      <c r="B91" t="s">
        <v>146</v>
      </c>
      <c r="C91" s="4">
        <f>+payroll!G91</f>
        <v>5.3685779581997675E-2</v>
      </c>
      <c r="D91" s="4">
        <f>+IFR!T91</f>
        <v>6.2166810786166905E-2</v>
      </c>
      <c r="E91" s="4">
        <f>+claims!R91</f>
        <v>2.493978186148477E-2</v>
      </c>
      <c r="F91" s="4">
        <f>+costs!L91</f>
        <v>2.9080752251115102E-2</v>
      </c>
      <c r="H91" s="4">
        <f t="shared" ref="H91:H96" si="9">(C91*$C$3)+(D91*$D$3)+(E91*$E$3)+(F91*$F$3)</f>
        <v>3.5670992425912346E-2</v>
      </c>
      <c r="J91" s="17">
        <f t="shared" ref="J91:J96" si="10">(+H91*$J$273)</f>
        <v>1804272.5512926492</v>
      </c>
      <c r="L91" s="7">
        <f>+J91/payroll!F91</f>
        <v>4.0550029619562684E-3</v>
      </c>
      <c r="O91" s="17">
        <v>1819954.4129350726</v>
      </c>
      <c r="P91" s="17">
        <f t="shared" si="8"/>
        <v>-15681.861642423319</v>
      </c>
      <c r="R91" s="4">
        <v>3.5678498193526365E-2</v>
      </c>
      <c r="S91" s="4">
        <f t="shared" ref="S91:S96" si="11">+H91-R91</f>
        <v>-7.5057676140188878E-6</v>
      </c>
    </row>
    <row r="92" spans="1:19" x14ac:dyDescent="0.2">
      <c r="A92" t="s">
        <v>147</v>
      </c>
      <c r="B92" t="s">
        <v>493</v>
      </c>
      <c r="C92" s="4">
        <f>+payroll!G92</f>
        <v>4.9207627486007141E-2</v>
      </c>
      <c r="D92" s="4">
        <f>+IFR!T92</f>
        <v>5.7280058596071326E-2</v>
      </c>
      <c r="E92" s="4">
        <f>+claims!R92</f>
        <v>3.303878318763704E-2</v>
      </c>
      <c r="F92" s="4">
        <f>+costs!L92</f>
        <v>2.897811845544437E-2</v>
      </c>
      <c r="H92" s="4">
        <f>(C92*$C$3)+(D92*$D$3)+(E92*$E$3)+(F92*$F$3)</f>
        <v>3.5653649311671982E-2</v>
      </c>
      <c r="J92" s="17">
        <f t="shared" si="10"/>
        <v>1803395.3201631028</v>
      </c>
      <c r="L92" s="7">
        <f>+J92/payroll!F92</f>
        <v>4.4218785438329454E-3</v>
      </c>
      <c r="O92" s="17">
        <v>1819037.8068905354</v>
      </c>
      <c r="P92" s="17">
        <f t="shared" si="8"/>
        <v>-15642.486727432581</v>
      </c>
      <c r="R92" s="4">
        <v>3.5660528992280574E-2</v>
      </c>
      <c r="S92" s="4">
        <f>+H92-R92</f>
        <v>-6.8796806085916207E-6</v>
      </c>
    </row>
    <row r="93" spans="1:19" x14ac:dyDescent="0.2">
      <c r="A93" t="s">
        <v>148</v>
      </c>
      <c r="B93" t="s">
        <v>149</v>
      </c>
      <c r="C93" s="4">
        <f>+payroll!G93</f>
        <v>9.6898030349072518E-5</v>
      </c>
      <c r="D93" s="4">
        <f>+IFR!T93</f>
        <v>9.4533002101246461E-5</v>
      </c>
      <c r="E93" s="4">
        <f>+claims!R93</f>
        <v>8.5703717737061071E-5</v>
      </c>
      <c r="F93" s="4">
        <f>+costs!L93</f>
        <v>0</v>
      </c>
      <c r="H93" s="4">
        <f>(C93*$C$3)+(D93*$D$3)+(E93*$E$3)+(F93*$F$3)</f>
        <v>3.6784436716849037E-5</v>
      </c>
      <c r="J93" s="17">
        <f t="shared" si="10"/>
        <v>1860.5916171471561</v>
      </c>
      <c r="L93" s="7">
        <f>+J93/payroll!F93</f>
        <v>2.3167779347849551E-3</v>
      </c>
      <c r="O93" s="17">
        <v>1877.0592003250597</v>
      </c>
      <c r="P93" s="17">
        <f t="shared" si="8"/>
        <v>-16.467583177903634</v>
      </c>
      <c r="R93" s="4">
        <v>3.6797983956056864E-5</v>
      </c>
      <c r="S93" s="4">
        <f>+H93-R93</f>
        <v>-1.35472392078279E-8</v>
      </c>
    </row>
    <row r="94" spans="1:19" x14ac:dyDescent="0.2">
      <c r="A94" t="s">
        <v>492</v>
      </c>
      <c r="B94" t="s">
        <v>497</v>
      </c>
      <c r="C94" s="4">
        <f>+payroll!G94</f>
        <v>5.6022629847266046E-2</v>
      </c>
      <c r="D94" s="4">
        <f>+IFR!T94</f>
        <v>6.3469868327387949E-2</v>
      </c>
      <c r="E94" s="4">
        <f>+claims!R94</f>
        <v>9.0259546943083802E-2</v>
      </c>
      <c r="F94" s="4">
        <f>+costs!L94</f>
        <v>7.9048065715233429E-2</v>
      </c>
      <c r="H94" s="4">
        <f t="shared" si="9"/>
        <v>7.5904333742434382E-2</v>
      </c>
      <c r="J94" s="17">
        <f t="shared" si="10"/>
        <v>3839313.0266862214</v>
      </c>
      <c r="L94" s="7">
        <f>+J94/payroll!F94</f>
        <v>8.2687208049127062E-3</v>
      </c>
      <c r="O94" s="17">
        <v>3872267.301279061</v>
      </c>
      <c r="P94" s="17">
        <f t="shared" si="8"/>
        <v>-32954.274592839647</v>
      </c>
      <c r="R94" s="4">
        <v>7.5912166223289335E-2</v>
      </c>
      <c r="S94" s="4">
        <f t="shared" si="11"/>
        <v>-7.8324808549523617E-6</v>
      </c>
    </row>
    <row r="95" spans="1:19" x14ac:dyDescent="0.2">
      <c r="A95" t="s">
        <v>490</v>
      </c>
      <c r="B95" t="s">
        <v>498</v>
      </c>
      <c r="C95" s="4">
        <f>+payroll!G95</f>
        <v>1.9439516071310906E-2</v>
      </c>
      <c r="D95" s="4">
        <f>+IFR!T95</f>
        <v>1.6703922536444139E-2</v>
      </c>
      <c r="E95" s="4">
        <f>+claims!R95</f>
        <v>4.4565933223271754E-3</v>
      </c>
      <c r="F95" s="4">
        <f>+costs!L95</f>
        <v>4.749237455687904E-3</v>
      </c>
      <c r="H95" s="4">
        <f t="shared" si="9"/>
        <v>8.0359612977311985E-3</v>
      </c>
      <c r="J95" s="17">
        <f t="shared" si="10"/>
        <v>406466.52662834118</v>
      </c>
      <c r="L95" s="7">
        <f>+J95/payroll!F95</f>
        <v>2.5228279541595162E-3</v>
      </c>
      <c r="O95" s="17">
        <v>410051.71972394508</v>
      </c>
      <c r="P95" s="17">
        <f t="shared" si="8"/>
        <v>-3585.1930956038996</v>
      </c>
      <c r="R95" s="4">
        <v>8.0386791215440647E-3</v>
      </c>
      <c r="S95" s="4">
        <f t="shared" si="11"/>
        <v>-2.7178238128661852E-6</v>
      </c>
    </row>
    <row r="96" spans="1:19" x14ac:dyDescent="0.2">
      <c r="A96" t="s">
        <v>491</v>
      </c>
      <c r="B96" t="s">
        <v>499</v>
      </c>
      <c r="C96" s="4">
        <f>+payroll!G96</f>
        <v>6.4977332798484666E-2</v>
      </c>
      <c r="D96" s="4">
        <f>+IFR!T96</f>
        <v>8.6718837241386196E-2</v>
      </c>
      <c r="E96" s="4">
        <f>+claims!R96</f>
        <v>0.24813256109772955</v>
      </c>
      <c r="F96" s="4">
        <f>+costs!L96</f>
        <v>0.17448467101611484</v>
      </c>
      <c r="H96" s="4">
        <f t="shared" si="9"/>
        <v>0.16087270802931219</v>
      </c>
      <c r="J96" s="17">
        <f t="shared" si="10"/>
        <v>8137093.8011400374</v>
      </c>
      <c r="L96" s="7">
        <f>+J96/payroll!F96</f>
        <v>1.5109696451047728E-2</v>
      </c>
      <c r="O96" s="17">
        <v>8206554.1705500223</v>
      </c>
      <c r="P96" s="17">
        <f t="shared" si="8"/>
        <v>-69460.369409984909</v>
      </c>
      <c r="R96" s="4">
        <v>0.16088179246030976</v>
      </c>
      <c r="S96" s="4">
        <f t="shared" si="11"/>
        <v>-9.0844309975635085E-6</v>
      </c>
    </row>
    <row r="97" spans="1:19" x14ac:dyDescent="0.2">
      <c r="A97" t="s">
        <v>516</v>
      </c>
      <c r="B97" t="s">
        <v>561</v>
      </c>
      <c r="C97" s="4">
        <f>+payroll!G97</f>
        <v>1.9593373404600724E-4</v>
      </c>
      <c r="D97" s="4">
        <f>+IFR!T97</f>
        <v>8.9786067633256509E-5</v>
      </c>
      <c r="E97" s="4">
        <f>+claims!R97</f>
        <v>4.2851858868530536E-5</v>
      </c>
      <c r="F97" s="4">
        <f>+costs!L97</f>
        <v>1.1334943391791744E-5</v>
      </c>
      <c r="H97" s="4">
        <f>(C97*$C$3)+(D97*$D$3)+(E97*$E$3)+(F97*$F$3)</f>
        <v>4.8943720075262596E-5</v>
      </c>
      <c r="J97" s="17">
        <f t="shared" ref="J97:J128" si="12">(+H97*$J$273)</f>
        <v>2475.6196753807776</v>
      </c>
      <c r="L97" s="7">
        <f>+J97/payroll!F97</f>
        <v>1.5244844821832391E-3</v>
      </c>
      <c r="O97" s="17">
        <v>2498.0085622413417</v>
      </c>
      <c r="P97" s="17">
        <f>+J97-O97</f>
        <v>-22.388886860564071</v>
      </c>
      <c r="R97" s="4">
        <v>4.8971113420147341E-5</v>
      </c>
      <c r="S97" s="4">
        <f>+H97-R97</f>
        <v>-2.7393344884744908E-8</v>
      </c>
    </row>
    <row r="98" spans="1:19" x14ac:dyDescent="0.2">
      <c r="A98" t="s">
        <v>150</v>
      </c>
      <c r="B98" t="s">
        <v>151</v>
      </c>
      <c r="C98" s="4">
        <f>+payroll!G98</f>
        <v>3.5128871254343449E-3</v>
      </c>
      <c r="D98" s="4">
        <f>+IFR!T98</f>
        <v>3.3015166970617954E-3</v>
      </c>
      <c r="E98" s="4">
        <f>+claims!R98</f>
        <v>1.7997780724782824E-3</v>
      </c>
      <c r="F98" s="4">
        <f>+costs!L98</f>
        <v>1.8856606530443616E-3</v>
      </c>
      <c r="H98" s="4">
        <f t="shared" si="6"/>
        <v>2.2531635805103766E-3</v>
      </c>
      <c r="J98" s="17">
        <f t="shared" si="12"/>
        <v>113967.14600331617</v>
      </c>
      <c r="L98" s="7">
        <f>+J98/payroll!F98</f>
        <v>3.9143871295742603E-3</v>
      </c>
      <c r="O98" s="17">
        <v>114958.56189772213</v>
      </c>
      <c r="P98" s="17">
        <f t="shared" si="8"/>
        <v>-991.41589440595999</v>
      </c>
      <c r="R98" s="4">
        <v>2.2536547145615739E-3</v>
      </c>
      <c r="S98" s="4">
        <f t="shared" si="5"/>
        <v>-4.9113405119725895E-7</v>
      </c>
    </row>
    <row r="99" spans="1:19" x14ac:dyDescent="0.2">
      <c r="A99" t="s">
        <v>152</v>
      </c>
      <c r="B99" t="s">
        <v>153</v>
      </c>
      <c r="C99" s="4">
        <f>+payroll!G99</f>
        <v>1.0103363145605555E-3</v>
      </c>
      <c r="D99" s="4">
        <f>+IFR!T99</f>
        <v>1.0200243719753949E-3</v>
      </c>
      <c r="E99" s="4">
        <f>+claims!R99</f>
        <v>5.5707416529089692E-4</v>
      </c>
      <c r="F99" s="4">
        <f>+costs!L99</f>
        <v>2.0521428109127791E-3</v>
      </c>
      <c r="H99" s="4">
        <f t="shared" si="6"/>
        <v>1.5686418971582957E-3</v>
      </c>
      <c r="J99" s="17">
        <f t="shared" si="12"/>
        <v>79343.391517034615</v>
      </c>
      <c r="L99" s="7">
        <f>+J99/payroll!F99</f>
        <v>9.4753027408796334E-3</v>
      </c>
      <c r="O99" s="17">
        <v>80023.374415273065</v>
      </c>
      <c r="P99" s="17">
        <f t="shared" si="8"/>
        <v>-679.98289823844971</v>
      </c>
      <c r="R99" s="4">
        <v>1.5687831515025213E-3</v>
      </c>
      <c r="S99" s="4">
        <f t="shared" si="5"/>
        <v>-1.4125434422552867E-7</v>
      </c>
    </row>
    <row r="100" spans="1:19" x14ac:dyDescent="0.2">
      <c r="A100" t="s">
        <v>154</v>
      </c>
      <c r="B100" t="s">
        <v>155</v>
      </c>
      <c r="C100" s="4">
        <f>+payroll!G100</f>
        <v>8.6024569126587222E-5</v>
      </c>
      <c r="D100" s="4">
        <f>+IFR!T100</f>
        <v>7.1541543059334289E-5</v>
      </c>
      <c r="E100" s="4">
        <f>+claims!R100</f>
        <v>0</v>
      </c>
      <c r="F100" s="4">
        <f>+costs!L100</f>
        <v>0</v>
      </c>
      <c r="H100" s="4">
        <f t="shared" si="6"/>
        <v>1.9695764023240189E-5</v>
      </c>
      <c r="J100" s="17">
        <f t="shared" si="12"/>
        <v>996.23038180611093</v>
      </c>
      <c r="L100" s="7">
        <f>+J100/payroll!F100</f>
        <v>1.3972868558599701E-3</v>
      </c>
      <c r="O100" s="17">
        <v>1005.2912289098091</v>
      </c>
      <c r="P100" s="17">
        <f t="shared" si="8"/>
        <v>-9.0608471036981655</v>
      </c>
      <c r="R100" s="4">
        <v>1.9707791052185053E-5</v>
      </c>
      <c r="S100" s="4">
        <f t="shared" si="5"/>
        <v>-1.2027028944863825E-8</v>
      </c>
    </row>
    <row r="101" spans="1:19" x14ac:dyDescent="0.2">
      <c r="A101" t="s">
        <v>156</v>
      </c>
      <c r="B101" t="s">
        <v>157</v>
      </c>
      <c r="C101" s="4">
        <f>+payroll!G101</f>
        <v>2.7890822266521086E-3</v>
      </c>
      <c r="D101" s="4">
        <f>+IFR!T101</f>
        <v>1.8587334759871958E-3</v>
      </c>
      <c r="E101" s="4">
        <f>+claims!R101</f>
        <v>6.8562974189648857E-4</v>
      </c>
      <c r="F101" s="4">
        <f>+costs!L101</f>
        <v>1.5983725115230511E-4</v>
      </c>
      <c r="H101" s="4">
        <f t="shared" si="6"/>
        <v>7.7972377480576931E-4</v>
      </c>
      <c r="J101" s="17">
        <f t="shared" si="12"/>
        <v>39439.166358892195</v>
      </c>
      <c r="L101" s="7">
        <f>+J101/payroll!F101</f>
        <v>1.7061401607317236E-3</v>
      </c>
      <c r="O101" s="17">
        <v>39793.474185467319</v>
      </c>
      <c r="P101" s="17">
        <f t="shared" si="8"/>
        <v>-354.30782657512464</v>
      </c>
      <c r="R101" s="4">
        <v>7.8011371424993191E-4</v>
      </c>
      <c r="S101" s="4">
        <f t="shared" si="5"/>
        <v>-3.8993944416259793E-7</v>
      </c>
    </row>
    <row r="102" spans="1:19" x14ac:dyDescent="0.2">
      <c r="A102" t="s">
        <v>158</v>
      </c>
      <c r="B102" t="s">
        <v>485</v>
      </c>
      <c r="C102" s="4">
        <f>+payroll!G102</f>
        <v>1.9201789720017213E-2</v>
      </c>
      <c r="D102" s="4">
        <f>+IFR!T102</f>
        <v>1.5094174105832855E-2</v>
      </c>
      <c r="E102" s="4">
        <f>+claims!R102</f>
        <v>2.6139633909803622E-3</v>
      </c>
      <c r="F102" s="4">
        <f>+costs!L102</f>
        <v>1.6722298855079954E-3</v>
      </c>
      <c r="H102" s="4">
        <f t="shared" si="6"/>
        <v>5.6824279181831097E-3</v>
      </c>
      <c r="J102" s="17">
        <f t="shared" si="12"/>
        <v>287422.58121276781</v>
      </c>
      <c r="L102" s="7">
        <f>+J102/payroll!F102</f>
        <v>1.8060404518080472E-3</v>
      </c>
      <c r="O102" s="17">
        <v>289996.66792535648</v>
      </c>
      <c r="P102" s="17">
        <f t="shared" si="8"/>
        <v>-2574.0867125886725</v>
      </c>
      <c r="R102" s="4">
        <v>5.6851125056573693E-3</v>
      </c>
      <c r="S102" s="4">
        <f t="shared" si="5"/>
        <v>-2.6845874742595366E-6</v>
      </c>
    </row>
    <row r="103" spans="1:19" x14ac:dyDescent="0.2">
      <c r="A103" t="s">
        <v>159</v>
      </c>
      <c r="B103" t="s">
        <v>550</v>
      </c>
      <c r="C103" s="4">
        <f>+payroll!G103</f>
        <v>4.1702810260787945E-4</v>
      </c>
      <c r="D103" s="4">
        <f>+IFR!T103</f>
        <v>3.6373490471854042E-4</v>
      </c>
      <c r="E103" s="4">
        <f>+claims!R103</f>
        <v>0</v>
      </c>
      <c r="F103" s="4">
        <f>+costs!L103</f>
        <v>0</v>
      </c>
      <c r="H103" s="4">
        <f>(C103*$C$3)+(D103*$D$3)+(E103*$E$3)+(F103*$F$3)</f>
        <v>9.7595375915802491E-5</v>
      </c>
      <c r="J103" s="17">
        <f t="shared" si="12"/>
        <v>4936.466465397657</v>
      </c>
      <c r="L103" s="7">
        <f>+J103/payroll!F103</f>
        <v>1.4282333391114647E-3</v>
      </c>
      <c r="O103" s="17">
        <v>4981.2984119293442</v>
      </c>
      <c r="P103" s="17">
        <f t="shared" si="8"/>
        <v>-44.831946531687208</v>
      </c>
      <c r="R103" s="4">
        <v>9.76536802945609E-5</v>
      </c>
      <c r="S103" s="4">
        <f>+H103-R103</f>
        <v>-5.8304378758409093E-8</v>
      </c>
    </row>
    <row r="104" spans="1:19" x14ac:dyDescent="0.2">
      <c r="A104" t="s">
        <v>520</v>
      </c>
      <c r="B104" t="s">
        <v>521</v>
      </c>
      <c r="C104" s="4">
        <f>+payroll!G104</f>
        <v>2.902425076605692E-3</v>
      </c>
      <c r="D104" s="4">
        <f>+IFR!T104</f>
        <v>2.8322045201963596E-3</v>
      </c>
      <c r="E104" s="4">
        <f>+claims!R104</f>
        <v>1.2630021561251107E-3</v>
      </c>
      <c r="F104" s="4">
        <f>+costs!L104</f>
        <v>2.7839951893532936E-4</v>
      </c>
      <c r="H104" s="4">
        <f>(C104*$C$3)+(D104*$D$3)+(E104*$E$3)+(F104*$F$3)</f>
        <v>1.0733187343802207E-3</v>
      </c>
      <c r="J104" s="17">
        <f t="shared" si="12"/>
        <v>54289.477234270336</v>
      </c>
      <c r="L104" s="7">
        <f>+J104/payroll!F104</f>
        <v>2.2568512717394294E-3</v>
      </c>
      <c r="O104" s="17">
        <v>54770.513832090466</v>
      </c>
      <c r="P104" s="17">
        <f t="shared" si="8"/>
        <v>-481.03659782012983</v>
      </c>
      <c r="R104" s="4">
        <v>1.0737245202011908E-3</v>
      </c>
      <c r="S104" s="4">
        <f>+H104-R104</f>
        <v>-4.05785820970124E-7</v>
      </c>
    </row>
    <row r="105" spans="1:19" x14ac:dyDescent="0.2">
      <c r="A105" t="s">
        <v>575</v>
      </c>
      <c r="B105" t="s">
        <v>576</v>
      </c>
      <c r="C105" s="4">
        <f>+payroll!G105</f>
        <v>1.7709351865437567E-2</v>
      </c>
      <c r="D105" s="4">
        <f>+IFR!T105</f>
        <v>1.8782336215723686E-2</v>
      </c>
      <c r="E105" s="4">
        <f>+claims!R105</f>
        <v>0.10471866626972323</v>
      </c>
      <c r="F105" s="4">
        <f>+costs!L105</f>
        <v>0.14070699500362621</v>
      </c>
      <c r="H105" s="4">
        <f t="shared" si="6"/>
        <v>0.10469345795277937</v>
      </c>
      <c r="J105" s="17">
        <f t="shared" si="12"/>
        <v>5295494.1715300372</v>
      </c>
      <c r="L105" s="7">
        <f>+J105/payroll!F105</f>
        <v>3.6078803381897319E-2</v>
      </c>
      <c r="O105" s="17">
        <v>5340522.6266643768</v>
      </c>
      <c r="P105" s="17">
        <f t="shared" si="8"/>
        <v>-45028.455134339631</v>
      </c>
      <c r="R105" s="4">
        <v>0.10469593388366333</v>
      </c>
      <c r="S105" s="4">
        <f t="shared" ref="S105:S167" si="13">+H105-R105</f>
        <v>-2.4759308839550354E-6</v>
      </c>
    </row>
    <row r="106" spans="1:19" x14ac:dyDescent="0.2">
      <c r="A106" t="s">
        <v>160</v>
      </c>
      <c r="B106" t="s">
        <v>161</v>
      </c>
      <c r="C106" s="4">
        <f>+payroll!G106</f>
        <v>0.16680113542354114</v>
      </c>
      <c r="D106" s="4">
        <f>+IFR!T106</f>
        <v>0.20883509983968992</v>
      </c>
      <c r="E106" s="4">
        <f>+claims!R106</f>
        <v>0.26861349427589404</v>
      </c>
      <c r="F106" s="4">
        <f>+costs!L106</f>
        <v>0.33234402642841648</v>
      </c>
      <c r="H106" s="4">
        <f t="shared" ref="H106:H169" si="14">(C106*$C$3)+(D106*$D$3)+(E106*$E$3)+(F106*$F$3)</f>
        <v>0.28665296940633789</v>
      </c>
      <c r="J106" s="17">
        <f t="shared" si="12"/>
        <v>14499178.44367793</v>
      </c>
      <c r="L106" s="7">
        <f>+J106/payroll!F106</f>
        <v>1.0488000268857321E-2</v>
      </c>
      <c r="O106" s="17">
        <v>14623311.09833261</v>
      </c>
      <c r="P106" s="17">
        <f t="shared" si="8"/>
        <v>-124132.65465467982</v>
      </c>
      <c r="R106" s="4">
        <v>0.28667628974498233</v>
      </c>
      <c r="S106" s="4">
        <f t="shared" si="13"/>
        <v>-2.3320338644439165E-5</v>
      </c>
    </row>
    <row r="107" spans="1:19" x14ac:dyDescent="0.2">
      <c r="A107" t="s">
        <v>525</v>
      </c>
      <c r="B107" t="s">
        <v>524</v>
      </c>
      <c r="C107" s="4">
        <f>+payroll!G107</f>
        <v>7.3962621070362573E-3</v>
      </c>
      <c r="D107" s="4">
        <f>+IFR!T107</f>
        <v>6.6388409121054676E-3</v>
      </c>
      <c r="E107" s="4">
        <f>+claims!R107</f>
        <v>1.671222495872691E-3</v>
      </c>
      <c r="F107" s="4">
        <f>+costs!L107</f>
        <v>2.123317924909903E-3</v>
      </c>
      <c r="H107" s="4">
        <f>(C107*$C$3)+(D107*$D$3)+(E107*$E$3)+(F107*$F$3)</f>
        <v>3.2790620067195608E-3</v>
      </c>
      <c r="J107" s="17">
        <f t="shared" si="12"/>
        <v>165858.05917788047</v>
      </c>
      <c r="L107" s="7">
        <f>+J107/payroll!F107</f>
        <v>2.7056560271914347E-3</v>
      </c>
      <c r="O107" s="17">
        <v>167317.16927983536</v>
      </c>
      <c r="P107" s="17">
        <f t="shared" si="8"/>
        <v>-1459.1101019548951</v>
      </c>
      <c r="R107" s="4">
        <v>3.2800960724446008E-3</v>
      </c>
      <c r="S107" s="4">
        <f t="shared" si="13"/>
        <v>-1.0340657250400113E-6</v>
      </c>
    </row>
    <row r="108" spans="1:19" x14ac:dyDescent="0.2">
      <c r="A108" t="s">
        <v>162</v>
      </c>
      <c r="B108" t="s">
        <v>163</v>
      </c>
      <c r="C108" s="4">
        <f>+payroll!G108</f>
        <v>8.2471035815748547E-3</v>
      </c>
      <c r="D108" s="4">
        <f>+IFR!T108</f>
        <v>5.284917179304861E-3</v>
      </c>
      <c r="E108" s="4">
        <f>+claims!R108</f>
        <v>1.1141483305817938E-3</v>
      </c>
      <c r="F108" s="4">
        <f>+costs!L108</f>
        <v>1.1575140335643016E-3</v>
      </c>
      <c r="H108" s="4">
        <f t="shared" si="14"/>
        <v>2.5531332648358147E-3</v>
      </c>
      <c r="J108" s="17">
        <f t="shared" si="12"/>
        <v>129139.89648881002</v>
      </c>
      <c r="L108" s="7">
        <f>+J108/payroll!F108</f>
        <v>1.8893276580861892E-3</v>
      </c>
      <c r="O108" s="17">
        <v>130293.72965723541</v>
      </c>
      <c r="P108" s="17">
        <f t="shared" si="8"/>
        <v>-1153.8331684253935</v>
      </c>
      <c r="R108" s="4">
        <v>2.5542862860539845E-3</v>
      </c>
      <c r="S108" s="4">
        <f t="shared" si="13"/>
        <v>-1.1530212181698474E-6</v>
      </c>
    </row>
    <row r="109" spans="1:19" x14ac:dyDescent="0.2">
      <c r="A109" t="s">
        <v>164</v>
      </c>
      <c r="B109" t="s">
        <v>165</v>
      </c>
      <c r="C109" s="4">
        <f>+payroll!G109</f>
        <v>8.9079322302312962E-3</v>
      </c>
      <c r="D109" s="4">
        <f>+IFR!T109</f>
        <v>7.0414448871265883E-3</v>
      </c>
      <c r="E109" s="4">
        <f>+claims!R109</f>
        <v>1.9711855079524048E-3</v>
      </c>
      <c r="F109" s="4">
        <f>+costs!L109</f>
        <v>1.1325214532131799E-3</v>
      </c>
      <c r="H109" s="4">
        <f t="shared" si="14"/>
        <v>2.9688628377905041E-3</v>
      </c>
      <c r="J109" s="17">
        <f t="shared" si="12"/>
        <v>150167.89168128121</v>
      </c>
      <c r="L109" s="7">
        <f>+J109/payroll!F109</f>
        <v>2.0339884227962048E-3</v>
      </c>
      <c r="O109" s="17">
        <v>151504.7406216349</v>
      </c>
      <c r="P109" s="17">
        <f t="shared" si="8"/>
        <v>-1336.8489403536951</v>
      </c>
      <c r="R109" s="4">
        <v>2.9701082489545431E-3</v>
      </c>
      <c r="S109" s="4">
        <f t="shared" si="13"/>
        <v>-1.2454111640389925E-6</v>
      </c>
    </row>
    <row r="110" spans="1:19" x14ac:dyDescent="0.2">
      <c r="A110" t="s">
        <v>166</v>
      </c>
      <c r="B110" t="s">
        <v>167</v>
      </c>
      <c r="C110" s="4">
        <f>+payroll!G110</f>
        <v>8.3520608821793154E-3</v>
      </c>
      <c r="D110" s="4">
        <f>+IFR!T110</f>
        <v>9.0689833061039643E-3</v>
      </c>
      <c r="E110" s="4">
        <f>+claims!R110</f>
        <v>4.7994081932754206E-3</v>
      </c>
      <c r="F110" s="4">
        <f>+costs!L110</f>
        <v>4.1407254575122092E-3</v>
      </c>
      <c r="H110" s="4">
        <f t="shared" si="14"/>
        <v>5.3819770270340482E-3</v>
      </c>
      <c r="J110" s="17">
        <f t="shared" si="12"/>
        <v>272225.4908307835</v>
      </c>
      <c r="L110" s="7">
        <f>+J110/payroll!F110</f>
        <v>3.9326331488917649E-3</v>
      </c>
      <c r="O110" s="17">
        <v>274593.34021261992</v>
      </c>
      <c r="P110" s="17">
        <f t="shared" si="8"/>
        <v>-2367.8493818364223</v>
      </c>
      <c r="R110" s="4">
        <v>5.3831447222518116E-3</v>
      </c>
      <c r="S110" s="4">
        <f t="shared" si="13"/>
        <v>-1.1676952177634009E-6</v>
      </c>
    </row>
    <row r="111" spans="1:19" x14ac:dyDescent="0.2">
      <c r="A111" t="s">
        <v>168</v>
      </c>
      <c r="B111" t="s">
        <v>169</v>
      </c>
      <c r="C111" s="4">
        <f>+payroll!G111</f>
        <v>4.4788208038396726E-2</v>
      </c>
      <c r="D111" s="4">
        <f>+IFR!T111</f>
        <v>3.2365151384767414E-2</v>
      </c>
      <c r="E111" s="4">
        <f>+claims!R111</f>
        <v>1.1741409329977366E-2</v>
      </c>
      <c r="F111" s="4">
        <f>+costs!L111</f>
        <v>9.2600872678298661E-3</v>
      </c>
      <c r="H111" s="4">
        <f t="shared" si="14"/>
        <v>1.6961433688090041E-2</v>
      </c>
      <c r="J111" s="17">
        <f t="shared" si="12"/>
        <v>857925.36603945028</v>
      </c>
      <c r="L111" s="7">
        <f>+J111/payroll!F111</f>
        <v>2.3111818561514495E-3</v>
      </c>
      <c r="O111" s="17">
        <v>865519.39833430341</v>
      </c>
      <c r="P111" s="17">
        <f t="shared" si="8"/>
        <v>-7594.0322948531248</v>
      </c>
      <c r="R111" s="4">
        <v>1.696769549305966E-2</v>
      </c>
      <c r="S111" s="4">
        <f t="shared" si="13"/>
        <v>-6.2618049696192002E-6</v>
      </c>
    </row>
    <row r="112" spans="1:19" x14ac:dyDescent="0.2">
      <c r="A112" t="s">
        <v>170</v>
      </c>
      <c r="B112" t="s">
        <v>171</v>
      </c>
      <c r="C112" s="4">
        <f>+payroll!G112</f>
        <v>1.0349159484207303E-2</v>
      </c>
      <c r="D112" s="4">
        <f>+IFR!T112</f>
        <v>8.6850485899580884E-3</v>
      </c>
      <c r="E112" s="4">
        <f>+claims!R112</f>
        <v>5.0565193464866039E-3</v>
      </c>
      <c r="F112" s="4">
        <f>+costs!L112</f>
        <v>4.8467757533141387E-3</v>
      </c>
      <c r="H112" s="4">
        <f t="shared" si="14"/>
        <v>6.0458193632321484E-3</v>
      </c>
      <c r="J112" s="17">
        <f t="shared" si="12"/>
        <v>305803.26436977088</v>
      </c>
      <c r="L112" s="7">
        <f>+J112/payroll!F112</f>
        <v>3.5652117979924746E-3</v>
      </c>
      <c r="O112" s="17">
        <v>308470.07284043543</v>
      </c>
      <c r="P112" s="17">
        <f t="shared" si="8"/>
        <v>-2666.8084706645459</v>
      </c>
      <c r="R112" s="4">
        <v>6.0472662712717385E-3</v>
      </c>
      <c r="S112" s="4">
        <f t="shared" si="13"/>
        <v>-1.4469080395901335E-6</v>
      </c>
    </row>
    <row r="113" spans="1:19" x14ac:dyDescent="0.2">
      <c r="A113" t="s">
        <v>172</v>
      </c>
      <c r="B113" t="s">
        <v>173</v>
      </c>
      <c r="C113" s="4">
        <f>+payroll!G113</f>
        <v>3.5973364834831531E-2</v>
      </c>
      <c r="D113" s="4">
        <f>+IFR!T113</f>
        <v>3.154972783733738E-2</v>
      </c>
      <c r="E113" s="4">
        <f>+claims!R113</f>
        <v>1.3755446696798302E-2</v>
      </c>
      <c r="F113" s="4">
        <f>+costs!L113</f>
        <v>9.9797253974565937E-3</v>
      </c>
      <c r="H113" s="4">
        <f t="shared" si="14"/>
        <v>1.6491538827014814E-2</v>
      </c>
      <c r="J113" s="17">
        <f t="shared" si="12"/>
        <v>834157.63931885513</v>
      </c>
      <c r="L113" s="7">
        <f>+J113/payroll!F113</f>
        <v>2.7977916313234388E-3</v>
      </c>
      <c r="O113" s="17">
        <v>841487.27325011312</v>
      </c>
      <c r="P113" s="17">
        <f t="shared" si="8"/>
        <v>-7329.6339312579948</v>
      </c>
      <c r="R113" s="4">
        <v>1.6496568235525727E-2</v>
      </c>
      <c r="S113" s="4">
        <f t="shared" si="13"/>
        <v>-5.0294085109127418E-6</v>
      </c>
    </row>
    <row r="114" spans="1:19" x14ac:dyDescent="0.2">
      <c r="A114" t="s">
        <v>174</v>
      </c>
      <c r="B114" t="s">
        <v>175</v>
      </c>
      <c r="C114" s="4">
        <f>+payroll!G114</f>
        <v>9.3425970934526356E-3</v>
      </c>
      <c r="D114" s="4">
        <f>+IFR!T114</f>
        <v>7.7011914899077164E-3</v>
      </c>
      <c r="E114" s="4">
        <f>+claims!R114</f>
        <v>3.4281487094824431E-3</v>
      </c>
      <c r="F114" s="4">
        <f>+costs!L114</f>
        <v>3.5523247133705509E-3</v>
      </c>
      <c r="H114" s="4">
        <f t="shared" si="14"/>
        <v>4.7760907073647408E-3</v>
      </c>
      <c r="J114" s="17">
        <f t="shared" si="12"/>
        <v>241579.18744986222</v>
      </c>
      <c r="L114" s="7">
        <f>+J114/payroll!F114</f>
        <v>3.1198965494649367E-3</v>
      </c>
      <c r="O114" s="17">
        <v>243694.24135375518</v>
      </c>
      <c r="P114" s="17">
        <f t="shared" si="8"/>
        <v>-2115.0539038929564</v>
      </c>
      <c r="R114" s="4">
        <v>4.777396888689495E-3</v>
      </c>
      <c r="S114" s="4">
        <f t="shared" si="13"/>
        <v>-1.3061813247542201E-6</v>
      </c>
    </row>
    <row r="115" spans="1:19" x14ac:dyDescent="0.2">
      <c r="A115" t="s">
        <v>176</v>
      </c>
      <c r="B115" t="s">
        <v>177</v>
      </c>
      <c r="C115" s="4">
        <f>+payroll!G115</f>
        <v>4.485349669483339E-3</v>
      </c>
      <c r="D115" s="4">
        <f>+IFR!T115</f>
        <v>4.1462406380694096E-3</v>
      </c>
      <c r="E115" s="4">
        <f>+claims!R115</f>
        <v>2.099741084557996E-3</v>
      </c>
      <c r="F115" s="4">
        <f>+costs!L115</f>
        <v>4.5417535635223068E-4</v>
      </c>
      <c r="H115" s="4">
        <f t="shared" si="14"/>
        <v>1.6664151649391312E-3</v>
      </c>
      <c r="J115" s="17">
        <f t="shared" si="12"/>
        <v>84288.855921299371</v>
      </c>
      <c r="L115" s="7">
        <f>+J115/payroll!F115</f>
        <v>2.2673687211047845E-3</v>
      </c>
      <c r="O115" s="17">
        <v>85035.555531557533</v>
      </c>
      <c r="P115" s="17">
        <f t="shared" si="8"/>
        <v>-746.69961025816156</v>
      </c>
      <c r="R115" s="4">
        <v>1.6670422582317852E-3</v>
      </c>
      <c r="S115" s="4">
        <f t="shared" si="13"/>
        <v>-6.2709329265399003E-7</v>
      </c>
    </row>
    <row r="116" spans="1:19" x14ac:dyDescent="0.2">
      <c r="A116" t="s">
        <v>178</v>
      </c>
      <c r="B116" t="s">
        <v>179</v>
      </c>
      <c r="C116" s="4">
        <f>+payroll!G116</f>
        <v>4.8223514665950038E-3</v>
      </c>
      <c r="D116" s="4">
        <f>+IFR!T116</f>
        <v>5.0278274124893373E-3</v>
      </c>
      <c r="E116" s="4">
        <f>+claims!R116</f>
        <v>9.8559275397620241E-4</v>
      </c>
      <c r="F116" s="4">
        <f>+costs!L116</f>
        <v>3.8457528548166626E-4</v>
      </c>
      <c r="H116" s="4">
        <f t="shared" si="14"/>
        <v>1.6098564442709729E-3</v>
      </c>
      <c r="J116" s="17">
        <f t="shared" si="12"/>
        <v>81428.062310083318</v>
      </c>
      <c r="L116" s="7">
        <f>+J116/payroll!F116</f>
        <v>2.0373401224163157E-3</v>
      </c>
      <c r="O116" s="17">
        <v>82152.907730399049</v>
      </c>
      <c r="P116" s="17">
        <f t="shared" si="8"/>
        <v>-724.84542031573073</v>
      </c>
      <c r="R116" s="4">
        <v>1.6105306535260718E-3</v>
      </c>
      <c r="S116" s="4">
        <f t="shared" si="13"/>
        <v>-6.7420925509891275E-7</v>
      </c>
    </row>
    <row r="117" spans="1:19" x14ac:dyDescent="0.2">
      <c r="A117" t="s">
        <v>180</v>
      </c>
      <c r="B117" t="s">
        <v>551</v>
      </c>
      <c r="C117" s="4">
        <f>+payroll!G117</f>
        <v>3.9183934308421382E-2</v>
      </c>
      <c r="D117" s="4">
        <f>+IFR!T117</f>
        <v>2.7982097483117797E-2</v>
      </c>
      <c r="E117" s="4">
        <f>+claims!R117</f>
        <v>1.1098631446949407E-2</v>
      </c>
      <c r="F117" s="4">
        <f>+costs!L117</f>
        <v>8.1090994068437425E-3</v>
      </c>
      <c r="H117" s="4">
        <f t="shared" si="14"/>
        <v>1.4926008335091053E-2</v>
      </c>
      <c r="J117" s="17">
        <f t="shared" si="12"/>
        <v>754971.62562281266</v>
      </c>
      <c r="L117" s="7">
        <f>+J117/payroll!F117</f>
        <v>2.3247212612414452E-3</v>
      </c>
      <c r="O117" s="17">
        <v>761652.71311885351</v>
      </c>
      <c r="P117" s="17">
        <f t="shared" si="8"/>
        <v>-6681.0874960408546</v>
      </c>
      <c r="R117" s="4">
        <v>1.493148661085443E-2</v>
      </c>
      <c r="S117" s="4">
        <f t="shared" si="13"/>
        <v>-5.4782757633771439E-6</v>
      </c>
    </row>
    <row r="118" spans="1:19" x14ac:dyDescent="0.2">
      <c r="A118" t="s">
        <v>181</v>
      </c>
      <c r="B118" t="s">
        <v>182</v>
      </c>
      <c r="C118" s="4">
        <f>+payroll!G118</f>
        <v>3.0229846882698603E-2</v>
      </c>
      <c r="D118" s="4">
        <f>+IFR!T118</f>
        <v>2.7241786408450312E-2</v>
      </c>
      <c r="E118" s="4">
        <f>+claims!R118</f>
        <v>1.02415942695788E-2</v>
      </c>
      <c r="F118" s="4">
        <f>+costs!L118</f>
        <v>6.3675918599047608E-3</v>
      </c>
      <c r="H118" s="4">
        <f t="shared" si="14"/>
        <v>1.2540748417773291E-2</v>
      </c>
      <c r="J118" s="17">
        <f t="shared" si="12"/>
        <v>634322.92190497823</v>
      </c>
      <c r="L118" s="7">
        <f>+J118/payroll!F118</f>
        <v>2.5317612909387388E-3</v>
      </c>
      <c r="O118" s="17">
        <v>632785.48748783662</v>
      </c>
      <c r="P118" s="17">
        <f t="shared" si="8"/>
        <v>1537.4344171416014</v>
      </c>
      <c r="R118" s="4">
        <v>1.2405165597425279E-2</v>
      </c>
      <c r="S118" s="4">
        <f t="shared" si="13"/>
        <v>1.3558282034801215E-4</v>
      </c>
    </row>
    <row r="119" spans="1:19" x14ac:dyDescent="0.2">
      <c r="A119" t="s">
        <v>183</v>
      </c>
      <c r="B119" t="s">
        <v>184</v>
      </c>
      <c r="C119" s="4">
        <f>+payroll!G119</f>
        <v>1.2606834412227059E-2</v>
      </c>
      <c r="D119" s="4">
        <f>+IFR!T119</f>
        <v>1.0741361357391956E-2</v>
      </c>
      <c r="E119" s="4">
        <f>+claims!R119</f>
        <v>3.0853338385341982E-3</v>
      </c>
      <c r="F119" s="4">
        <f>+costs!L119</f>
        <v>3.086085265221208E-3</v>
      </c>
      <c r="H119" s="4">
        <f t="shared" si="14"/>
        <v>5.2329757061152313E-3</v>
      </c>
      <c r="J119" s="17">
        <f t="shared" si="12"/>
        <v>264688.86302322982</v>
      </c>
      <c r="L119" s="7">
        <f>+J119/payroll!F119</f>
        <v>2.533249219294501E-3</v>
      </c>
      <c r="O119" s="17">
        <v>267023.15051056794</v>
      </c>
      <c r="P119" s="17">
        <f t="shared" si="8"/>
        <v>-2334.2874873381224</v>
      </c>
      <c r="R119" s="4">
        <v>5.2347382579526706E-3</v>
      </c>
      <c r="S119" s="4">
        <f t="shared" si="13"/>
        <v>-1.7625518374392302E-6</v>
      </c>
    </row>
    <row r="120" spans="1:19" x14ac:dyDescent="0.2">
      <c r="A120" t="s">
        <v>185</v>
      </c>
      <c r="B120" t="s">
        <v>552</v>
      </c>
      <c r="C120" s="4">
        <f>+payroll!G120</f>
        <v>2.2940605708362597E-2</v>
      </c>
      <c r="D120" s="4">
        <f>+IFR!T120</f>
        <v>2.0547272643683223E-2</v>
      </c>
      <c r="E120" s="4">
        <f>+claims!R120</f>
        <v>8.6560754914431683E-3</v>
      </c>
      <c r="F120" s="4">
        <f>+costs!L120</f>
        <v>8.1665101531303731E-3</v>
      </c>
      <c r="H120" s="4">
        <f t="shared" si="14"/>
        <v>1.1634302209600426E-2</v>
      </c>
      <c r="J120" s="17">
        <f t="shared" si="12"/>
        <v>588474.01495274145</v>
      </c>
      <c r="L120" s="7">
        <f>+J120/payroll!F120</f>
        <v>3.0950716526968731E-3</v>
      </c>
      <c r="O120" s="17">
        <v>593627.47524004034</v>
      </c>
      <c r="P120" s="17">
        <f t="shared" si="8"/>
        <v>-5153.4602872988908</v>
      </c>
      <c r="R120" s="4">
        <v>1.1637509518066698E-2</v>
      </c>
      <c r="S120" s="4">
        <f t="shared" si="13"/>
        <v>-3.2073084662714857E-6</v>
      </c>
    </row>
    <row r="121" spans="1:19" x14ac:dyDescent="0.2">
      <c r="A121" t="s">
        <v>186</v>
      </c>
      <c r="B121" t="s">
        <v>187</v>
      </c>
      <c r="C121" s="4">
        <f>+payroll!G121</f>
        <v>1.0211607529187027E-2</v>
      </c>
      <c r="D121" s="4">
        <f>+IFR!T121</f>
        <v>9.4853089070289203E-3</v>
      </c>
      <c r="E121" s="4">
        <f>+claims!R121</f>
        <v>3.4281487094824431E-3</v>
      </c>
      <c r="F121" s="4">
        <f>+costs!L121</f>
        <v>1.6991523352150033E-3</v>
      </c>
      <c r="H121" s="4">
        <f t="shared" si="14"/>
        <v>3.9958282620783624E-3</v>
      </c>
      <c r="J121" s="17">
        <f t="shared" si="12"/>
        <v>202112.77462833311</v>
      </c>
      <c r="L121" s="7">
        <f>+J121/payroll!F121</f>
        <v>2.3880749159493958E-3</v>
      </c>
      <c r="O121" s="17">
        <v>203899.37789725137</v>
      </c>
      <c r="P121" s="17">
        <f t="shared" si="8"/>
        <v>-1786.6032689182612</v>
      </c>
      <c r="R121" s="4">
        <v>3.9972559390847578E-3</v>
      </c>
      <c r="S121" s="4">
        <f t="shared" si="13"/>
        <v>-1.4276770063954142E-6</v>
      </c>
    </row>
    <row r="122" spans="1:19" x14ac:dyDescent="0.2">
      <c r="A122" t="s">
        <v>188</v>
      </c>
      <c r="B122" t="s">
        <v>189</v>
      </c>
      <c r="C122" s="4">
        <f>+payroll!G122</f>
        <v>2.5956575059768927E-3</v>
      </c>
      <c r="D122" s="4">
        <f>+IFR!T122</f>
        <v>2.7838985675113087E-3</v>
      </c>
      <c r="E122" s="4">
        <f>+claims!R122</f>
        <v>1.1141483305817938E-3</v>
      </c>
      <c r="F122" s="4">
        <f>+costs!L122</f>
        <v>6.0925345578655794E-4</v>
      </c>
      <c r="H122" s="4">
        <f t="shared" si="14"/>
        <v>1.2051188322452289E-3</v>
      </c>
      <c r="J122" s="17">
        <f t="shared" si="12"/>
        <v>60956.050902761061</v>
      </c>
      <c r="L122" s="7">
        <f>+J122/payroll!F122</f>
        <v>2.8334642231053744E-3</v>
      </c>
      <c r="O122" s="17">
        <v>61491.427714765865</v>
      </c>
      <c r="P122" s="17">
        <f t="shared" si="8"/>
        <v>-535.37681200480438</v>
      </c>
      <c r="R122" s="4">
        <v>1.2054817291277393E-3</v>
      </c>
      <c r="S122" s="4">
        <f t="shared" si="13"/>
        <v>-3.6289688251037872E-7</v>
      </c>
    </row>
    <row r="123" spans="1:19" x14ac:dyDescent="0.2">
      <c r="A123" t="s">
        <v>190</v>
      </c>
      <c r="B123" t="s">
        <v>553</v>
      </c>
      <c r="C123" s="4">
        <f>+payroll!G123</f>
        <v>3.044765859554791E-4</v>
      </c>
      <c r="D123" s="4">
        <f>+IFR!T123</f>
        <v>9.8455425882880169E-5</v>
      </c>
      <c r="E123" s="4">
        <f>+claims!R123</f>
        <v>0</v>
      </c>
      <c r="F123" s="4">
        <f>+costs!L123</f>
        <v>0</v>
      </c>
      <c r="H123" s="4">
        <f t="shared" si="14"/>
        <v>5.036650147979491E-5</v>
      </c>
      <c r="J123" s="17">
        <f t="shared" si="12"/>
        <v>2547.5853051573818</v>
      </c>
      <c r="L123" s="7">
        <f>+J123/payroll!F123</f>
        <v>1.0095390705910205E-3</v>
      </c>
      <c r="O123" s="17">
        <v>2571.3585004216084</v>
      </c>
      <c r="P123" s="17">
        <f t="shared" si="8"/>
        <v>-23.773195264226615</v>
      </c>
      <c r="R123" s="4">
        <v>5.0409070117446921E-5</v>
      </c>
      <c r="S123" s="4">
        <f t="shared" si="13"/>
        <v>-4.2568637652011098E-8</v>
      </c>
    </row>
    <row r="124" spans="1:19" x14ac:dyDescent="0.2">
      <c r="A124" t="s">
        <v>191</v>
      </c>
      <c r="B124" t="s">
        <v>192</v>
      </c>
      <c r="C124" s="4">
        <f>+payroll!G124</f>
        <v>5.9161556052654499E-3</v>
      </c>
      <c r="D124" s="4">
        <f>+IFR!T124</f>
        <v>4.7261187952961194E-3</v>
      </c>
      <c r="E124" s="4">
        <f>+claims!R124</f>
        <v>1.7569262136097519E-3</v>
      </c>
      <c r="F124" s="4">
        <f>+costs!L124</f>
        <v>1.0506592728911275E-3</v>
      </c>
      <c r="H124" s="4">
        <f t="shared" si="14"/>
        <v>2.2242187958463355E-3</v>
      </c>
      <c r="J124" s="17">
        <f t="shared" si="12"/>
        <v>112503.09140542758</v>
      </c>
      <c r="L124" s="7">
        <f>+J124/payroll!F124</f>
        <v>2.2944212999358379E-3</v>
      </c>
      <c r="O124" s="17">
        <v>113499.23238177011</v>
      </c>
      <c r="P124" s="17">
        <f t="shared" si="8"/>
        <v>-996.14097634253267</v>
      </c>
      <c r="R124" s="4">
        <v>2.2250459290180475E-3</v>
      </c>
      <c r="S124" s="4">
        <f t="shared" si="13"/>
        <v>-8.271331717120585E-7</v>
      </c>
    </row>
    <row r="125" spans="1:19" x14ac:dyDescent="0.2">
      <c r="A125" t="s">
        <v>193</v>
      </c>
      <c r="B125" t="s">
        <v>194</v>
      </c>
      <c r="C125" s="4">
        <f>+payroll!G125</f>
        <v>1.3397353242343929E-2</v>
      </c>
      <c r="D125" s="4">
        <f>+IFR!T125</f>
        <v>7.7437586431444707E-3</v>
      </c>
      <c r="E125" s="4">
        <f>+claims!R125</f>
        <v>3.4281487094824431E-3</v>
      </c>
      <c r="F125" s="4">
        <f>+costs!L125</f>
        <v>3.9020277901869222E-3</v>
      </c>
      <c r="H125" s="4">
        <f t="shared" si="14"/>
        <v>5.4980779662205694E-3</v>
      </c>
      <c r="J125" s="17">
        <f t="shared" si="12"/>
        <v>278097.98619767348</v>
      </c>
      <c r="L125" s="7">
        <f>+J125/payroll!F125</f>
        <v>2.5045351615153684E-3</v>
      </c>
      <c r="O125" s="17">
        <v>280551.61155264638</v>
      </c>
      <c r="P125" s="17">
        <f t="shared" si="8"/>
        <v>-2453.6253549729008</v>
      </c>
      <c r="R125" s="4">
        <v>5.4999510398885485E-3</v>
      </c>
      <c r="S125" s="4">
        <f t="shared" si="13"/>
        <v>-1.873073667979161E-6</v>
      </c>
    </row>
    <row r="126" spans="1:19" x14ac:dyDescent="0.2">
      <c r="A126" t="s">
        <v>195</v>
      </c>
      <c r="B126" t="s">
        <v>554</v>
      </c>
      <c r="C126" s="4">
        <f>+payroll!G126</f>
        <v>2.4300705361137024E-3</v>
      </c>
      <c r="D126" s="4">
        <f>+IFR!T126</f>
        <v>2.0173424900530547E-3</v>
      </c>
      <c r="E126" s="4">
        <f>+claims!R126</f>
        <v>6.8562974189648857E-4</v>
      </c>
      <c r="F126" s="4">
        <f>+costs!L126</f>
        <v>5.5997259571446988E-4</v>
      </c>
      <c r="H126" s="4">
        <f t="shared" si="14"/>
        <v>9.9475464698399983E-4</v>
      </c>
      <c r="J126" s="17">
        <f t="shared" si="12"/>
        <v>50315.631350930511</v>
      </c>
      <c r="L126" s="7">
        <f>+J126/payroll!F126</f>
        <v>2.498229568698503E-3</v>
      </c>
      <c r="O126" s="17">
        <v>50759.603795891519</v>
      </c>
      <c r="P126" s="17">
        <f t="shared" si="8"/>
        <v>-443.97244496100757</v>
      </c>
      <c r="R126" s="4">
        <v>9.9509439327942028E-4</v>
      </c>
      <c r="S126" s="4">
        <f t="shared" si="13"/>
        <v>-3.3974629542045214E-7</v>
      </c>
    </row>
    <row r="127" spans="1:19" x14ac:dyDescent="0.2">
      <c r="A127" t="s">
        <v>486</v>
      </c>
      <c r="B127" t="s">
        <v>487</v>
      </c>
      <c r="C127" s="4">
        <f>+payroll!G127</f>
        <v>7.7813159093703351E-4</v>
      </c>
      <c r="D127" s="4">
        <f>+IFR!T127</f>
        <v>1.1215304873220513E-3</v>
      </c>
      <c r="E127" s="4">
        <f>+claims!R127</f>
        <v>2.1425929434265269E-4</v>
      </c>
      <c r="F127" s="4">
        <f>+costs!L127</f>
        <v>2.5860257014343163E-4</v>
      </c>
      <c r="H127" s="4">
        <f>(C127*$C$3)+(D127*$D$3)+(E127*$E$3)+(F127*$F$3)</f>
        <v>4.2475819601984252E-4</v>
      </c>
      <c r="J127" s="17">
        <f t="shared" si="12"/>
        <v>21484.671490621782</v>
      </c>
      <c r="L127" s="7">
        <f>+J127/payroll!F127</f>
        <v>3.3313784169503704E-3</v>
      </c>
      <c r="O127" s="17">
        <v>21672.396127407541</v>
      </c>
      <c r="P127" s="17">
        <f t="shared" si="8"/>
        <v>-187.72463678575878</v>
      </c>
      <c r="R127" s="4">
        <v>4.2486698599998574E-4</v>
      </c>
      <c r="S127" s="4">
        <f>+H127-R127</f>
        <v>-1.0878998014322416E-7</v>
      </c>
    </row>
    <row r="128" spans="1:19" x14ac:dyDescent="0.2">
      <c r="A128" t="s">
        <v>196</v>
      </c>
      <c r="B128" t="s">
        <v>510</v>
      </c>
      <c r="C128" s="4">
        <f>+payroll!G128</f>
        <v>1.9612512837204931E-3</v>
      </c>
      <c r="D128" s="4">
        <f>+IFR!T128</f>
        <v>1.9612015711623623E-3</v>
      </c>
      <c r="E128" s="4">
        <f>+claims!R128</f>
        <v>4.4994451811957064E-3</v>
      </c>
      <c r="F128" s="4">
        <f>+costs!L128</f>
        <v>1.6073320840639589E-3</v>
      </c>
      <c r="H128" s="4">
        <f t="shared" si="14"/>
        <v>2.129622634478088E-3</v>
      </c>
      <c r="J128" s="17">
        <f t="shared" si="12"/>
        <v>107718.32804991202</v>
      </c>
      <c r="L128" s="7">
        <f>+J128/payroll!F128</f>
        <v>6.6268121616509567E-3</v>
      </c>
      <c r="O128" s="17">
        <v>108645.69253627531</v>
      </c>
      <c r="P128" s="17">
        <f t="shared" si="8"/>
        <v>-927.36448636329442</v>
      </c>
      <c r="R128" s="4">
        <v>2.129896835513873E-3</v>
      </c>
      <c r="S128" s="4">
        <f t="shared" si="13"/>
        <v>-2.7420103578500166E-7</v>
      </c>
    </row>
    <row r="129" spans="1:19" x14ac:dyDescent="0.2">
      <c r="A129" t="s">
        <v>197</v>
      </c>
      <c r="B129" t="s">
        <v>198</v>
      </c>
      <c r="C129" s="4">
        <f>+payroll!G129</f>
        <v>2.2769494684038382E-3</v>
      </c>
      <c r="D129" s="4">
        <f>+IFR!T129</f>
        <v>2.4429835333147076E-3</v>
      </c>
      <c r="E129" s="4">
        <f>+claims!R129</f>
        <v>3.969435347821776E-3</v>
      </c>
      <c r="F129" s="4">
        <f>+costs!L129</f>
        <v>2.1152473675369798E-3</v>
      </c>
      <c r="H129" s="4">
        <f t="shared" si="14"/>
        <v>2.4545553479102724E-3</v>
      </c>
      <c r="J129" s="17">
        <f t="shared" ref="J129:J160" si="15">(+H129*$J$273)</f>
        <v>124153.73216939064</v>
      </c>
      <c r="L129" s="7">
        <f>+J129/payroll!F129</f>
        <v>6.5789211963266647E-3</v>
      </c>
      <c r="O129" s="17">
        <v>125222.70905713474</v>
      </c>
      <c r="P129" s="17">
        <f t="shared" si="8"/>
        <v>-1068.9768877440947</v>
      </c>
      <c r="R129" s="4">
        <v>2.4548736864668094E-3</v>
      </c>
      <c r="S129" s="4">
        <f t="shared" si="13"/>
        <v>-3.1833855653699145E-7</v>
      </c>
    </row>
    <row r="130" spans="1:19" x14ac:dyDescent="0.2">
      <c r="A130" t="s">
        <v>568</v>
      </c>
      <c r="B130" t="s">
        <v>569</v>
      </c>
      <c r="C130" s="4">
        <f>+payroll!G130</f>
        <v>1.2133130639568239E-3</v>
      </c>
      <c r="D130" s="4">
        <f>+IFR!T130</f>
        <v>1.0025640100162912E-3</v>
      </c>
      <c r="E130" s="4">
        <f>+claims!R130</f>
        <v>8.5703717737061071E-5</v>
      </c>
      <c r="F130" s="4">
        <f>+costs!L130</f>
        <v>2.2090818940247718E-5</v>
      </c>
      <c r="H130" s="4">
        <f>(C130*$C$3)+(D130*$D$3)+(E130*$E$3)+(F130*$F$3)</f>
        <v>3.0309468327134717E-4</v>
      </c>
      <c r="J130" s="17">
        <f t="shared" si="15"/>
        <v>15330.815889270678</v>
      </c>
      <c r="L130" s="7">
        <f>+J130/payroll!F130</f>
        <v>1.5245465586308587E-3</v>
      </c>
      <c r="O130" s="17">
        <v>15469.463611927522</v>
      </c>
      <c r="P130" s="17">
        <f>+J130-O130</f>
        <v>-138.64772265684405</v>
      </c>
      <c r="R130" s="4">
        <v>3.0326431563902482E-4</v>
      </c>
      <c r="S130" s="4">
        <f>+H130-R130</f>
        <v>-1.6963236767764947E-7</v>
      </c>
    </row>
    <row r="131" spans="1:19" x14ac:dyDescent="0.2">
      <c r="A131" t="s">
        <v>199</v>
      </c>
      <c r="B131" t="s">
        <v>200</v>
      </c>
      <c r="C131" s="4">
        <f>+payroll!G131</f>
        <v>2.0002772498042272E-3</v>
      </c>
      <c r="D131" s="4">
        <f>+IFR!T131</f>
        <v>1.4590233252765432E-3</v>
      </c>
      <c r="E131" s="4">
        <f>+claims!R131</f>
        <v>1.7140743547412214E-4</v>
      </c>
      <c r="F131" s="4">
        <f>+costs!L131</f>
        <v>1.0562636312381092E-4</v>
      </c>
      <c r="H131" s="4">
        <f t="shared" si="14"/>
        <v>5.2149950508050122E-4</v>
      </c>
      <c r="J131" s="17">
        <f t="shared" si="15"/>
        <v>26377.938446308421</v>
      </c>
      <c r="L131" s="7">
        <f>+J131/payroll!F131</f>
        <v>1.5911054104450957E-3</v>
      </c>
      <c r="O131" s="17">
        <v>26615.870541037071</v>
      </c>
      <c r="P131" s="17">
        <f t="shared" ref="P131:P141" si="16">+J131-O131</f>
        <v>-237.93209472865055</v>
      </c>
      <c r="R131" s="4">
        <v>5.217791623066333E-4</v>
      </c>
      <c r="S131" s="4">
        <f t="shared" si="13"/>
        <v>-2.7965722613208007E-7</v>
      </c>
    </row>
    <row r="132" spans="1:19" x14ac:dyDescent="0.2">
      <c r="A132" t="s">
        <v>201</v>
      </c>
      <c r="B132" t="s">
        <v>555</v>
      </c>
      <c r="C132" s="4">
        <f>+payroll!G132</f>
        <v>1.0206321082646564E-3</v>
      </c>
      <c r="D132" s="4">
        <f>+IFR!T132</f>
        <v>5.4960514653729293E-4</v>
      </c>
      <c r="E132" s="4">
        <f>+claims!R132</f>
        <v>2.5711115321118324E-4</v>
      </c>
      <c r="F132" s="4">
        <f>+costs!L132</f>
        <v>6.0749522721602809E-5</v>
      </c>
      <c r="H132" s="4">
        <f t="shared" si="14"/>
        <v>2.7129604346488287E-4</v>
      </c>
      <c r="J132" s="17">
        <f t="shared" si="15"/>
        <v>13722.410597760823</v>
      </c>
      <c r="L132" s="7">
        <f>+J132/payroll!F132</f>
        <v>1.6222189892018577E-3</v>
      </c>
      <c r="O132" s="17">
        <v>13846.04601435921</v>
      </c>
      <c r="P132" s="17">
        <f t="shared" si="16"/>
        <v>-123.63541659838666</v>
      </c>
      <c r="R132" s="4">
        <v>2.7143873725611931E-4</v>
      </c>
      <c r="S132" s="4">
        <f t="shared" si="13"/>
        <v>-1.4269379123644284E-7</v>
      </c>
    </row>
    <row r="133" spans="1:19" x14ac:dyDescent="0.2">
      <c r="A133" t="s">
        <v>202</v>
      </c>
      <c r="B133" t="s">
        <v>203</v>
      </c>
      <c r="C133" s="4">
        <f>+payroll!G133</f>
        <v>6.6202484014894151E-3</v>
      </c>
      <c r="D133" s="4">
        <f>+IFR!T133</f>
        <v>5.3064012592856768E-3</v>
      </c>
      <c r="E133" s="4">
        <f>+claims!R133</f>
        <v>1.2427039071873855E-3</v>
      </c>
      <c r="F133" s="4">
        <f>+costs!L133</f>
        <v>9.7747745257184462E-4</v>
      </c>
      <c r="H133" s="4">
        <f t="shared" si="14"/>
        <v>2.263723265218101E-3</v>
      </c>
      <c r="J133" s="17">
        <f t="shared" si="15"/>
        <v>114501.26484814571</v>
      </c>
      <c r="L133" s="7">
        <f>+J133/payroll!F133</f>
        <v>2.0868166666990597E-3</v>
      </c>
      <c r="O133" s="17">
        <v>115519.37030546833</v>
      </c>
      <c r="P133" s="17">
        <f t="shared" si="16"/>
        <v>-1018.1054573226138</v>
      </c>
      <c r="R133" s="4">
        <v>2.2646488370629274E-3</v>
      </c>
      <c r="S133" s="4">
        <f t="shared" si="13"/>
        <v>-9.2557184482641025E-7</v>
      </c>
    </row>
    <row r="134" spans="1:19" x14ac:dyDescent="0.2">
      <c r="A134" t="s">
        <v>204</v>
      </c>
      <c r="B134" t="s">
        <v>556</v>
      </c>
      <c r="C134" s="4">
        <f>+payroll!G134</f>
        <v>9.85900015980933E-4</v>
      </c>
      <c r="D134" s="4">
        <f>+IFR!T134</f>
        <v>9.5310221363429444E-4</v>
      </c>
      <c r="E134" s="4">
        <f>+claims!R134</f>
        <v>2.9996301207971379E-4</v>
      </c>
      <c r="F134" s="4">
        <f>+costs!L134</f>
        <v>2.1725029107972095E-4</v>
      </c>
      <c r="H134" s="4">
        <f t="shared" si="14"/>
        <v>4.1771990516169309E-4</v>
      </c>
      <c r="J134" s="17">
        <f t="shared" si="15"/>
        <v>21128.668078893093</v>
      </c>
      <c r="L134" s="7">
        <f>+J134/payroll!F134</f>
        <v>2.5857560204166855E-3</v>
      </c>
      <c r="O134" s="17">
        <v>21314.855781851296</v>
      </c>
      <c r="P134" s="17">
        <f t="shared" si="16"/>
        <v>-186.18770295820286</v>
      </c>
      <c r="R134" s="4">
        <v>4.1785774308578073E-4</v>
      </c>
      <c r="S134" s="4">
        <f t="shared" si="13"/>
        <v>-1.3783792408763457E-7</v>
      </c>
    </row>
    <row r="135" spans="1:19" x14ac:dyDescent="0.2">
      <c r="A135" t="s">
        <v>205</v>
      </c>
      <c r="B135" t="s">
        <v>557</v>
      </c>
      <c r="C135" s="4">
        <f>+payroll!G135</f>
        <v>1.2722891055434828E-3</v>
      </c>
      <c r="D135" s="4">
        <f>+IFR!T135</f>
        <v>1.1975266597675711E-3</v>
      </c>
      <c r="E135" s="4">
        <f>+claims!R135</f>
        <v>2.5711115321118324E-4</v>
      </c>
      <c r="F135" s="4">
        <f>+costs!L135</f>
        <v>2.6425218966855672E-4</v>
      </c>
      <c r="H135" s="4">
        <f t="shared" si="14"/>
        <v>5.0584495744669319E-4</v>
      </c>
      <c r="J135" s="17">
        <f t="shared" si="15"/>
        <v>25586.116613561622</v>
      </c>
      <c r="L135" s="7">
        <f>+J135/payroll!F135</f>
        <v>2.4264249561941728E-3</v>
      </c>
      <c r="O135" s="17">
        <v>25812.142848334894</v>
      </c>
      <c r="P135" s="17">
        <f t="shared" si="16"/>
        <v>-226.02623477327143</v>
      </c>
      <c r="R135" s="4">
        <v>5.0602283520945299E-4</v>
      </c>
      <c r="S135" s="4">
        <f t="shared" si="13"/>
        <v>-1.7787776275979706E-7</v>
      </c>
    </row>
    <row r="136" spans="1:19" x14ac:dyDescent="0.2">
      <c r="A136" t="s">
        <v>206</v>
      </c>
      <c r="B136" t="s">
        <v>511</v>
      </c>
      <c r="C136" s="4">
        <f>+payroll!G136</f>
        <v>1.1251451826725593E-3</v>
      </c>
      <c r="D136" s="4">
        <f>+IFR!T136</f>
        <v>1.1621564112302939E-3</v>
      </c>
      <c r="E136" s="4">
        <f>+claims!R136</f>
        <v>2.5711115321118324E-4</v>
      </c>
      <c r="F136" s="4">
        <f>+costs!L136</f>
        <v>1.46286268489443E-4</v>
      </c>
      <c r="H136" s="4">
        <f t="shared" si="14"/>
        <v>4.1225113331319992E-4</v>
      </c>
      <c r="J136" s="17">
        <f t="shared" si="15"/>
        <v>20852.052423861569</v>
      </c>
      <c r="L136" s="7">
        <f>+J136/payroll!F136</f>
        <v>2.2360861960056318E-3</v>
      </c>
      <c r="O136" s="17">
        <v>21036.887663075257</v>
      </c>
      <c r="P136" s="17">
        <f t="shared" si="16"/>
        <v>-184.8352392136876</v>
      </c>
      <c r="R136" s="4">
        <v>4.1240843899710593E-4</v>
      </c>
      <c r="S136" s="4">
        <f t="shared" si="13"/>
        <v>-1.5730568390600903E-7</v>
      </c>
    </row>
    <row r="137" spans="1:19" x14ac:dyDescent="0.2">
      <c r="A137" t="s">
        <v>207</v>
      </c>
      <c r="B137" t="s">
        <v>558</v>
      </c>
      <c r="C137" s="4">
        <f>+payroll!G137</f>
        <v>1.7090978015926073E-2</v>
      </c>
      <c r="D137" s="4">
        <f>+IFR!T137</f>
        <v>1.6271091049925964E-2</v>
      </c>
      <c r="E137" s="4">
        <f>+claims!R137</f>
        <v>1.3712594837929772E-2</v>
      </c>
      <c r="F137" s="4">
        <f>+costs!L137</f>
        <v>2.0084640843561135E-2</v>
      </c>
      <c r="H137" s="4">
        <f t="shared" si="14"/>
        <v>1.8277932365057654E-2</v>
      </c>
      <c r="J137" s="17">
        <f t="shared" si="15"/>
        <v>924515.11488367512</v>
      </c>
      <c r="L137" s="7">
        <f>+J137/payroll!F137</f>
        <v>6.526726255325248E-3</v>
      </c>
      <c r="O137" s="17">
        <v>932476.25572627678</v>
      </c>
      <c r="P137" s="17">
        <f t="shared" si="16"/>
        <v>-7961.1408426016569</v>
      </c>
      <c r="R137" s="4">
        <v>1.8280321841568616E-2</v>
      </c>
      <c r="S137" s="4">
        <f t="shared" si="13"/>
        <v>-2.3894765109611082E-6</v>
      </c>
    </row>
    <row r="138" spans="1:19" x14ac:dyDescent="0.2">
      <c r="A138" t="s">
        <v>208</v>
      </c>
      <c r="B138" t="s">
        <v>209</v>
      </c>
      <c r="C138" s="4">
        <f>+payroll!G138</f>
        <v>1.1363461464388568E-3</v>
      </c>
      <c r="D138" s="4">
        <f>+IFR!T138</f>
        <v>1.1007838782971483E-3</v>
      </c>
      <c r="E138" s="4">
        <f>+claims!R138</f>
        <v>5.1422230642236648E-4</v>
      </c>
      <c r="F138" s="4">
        <f>+costs!L138</f>
        <v>2.1922672134352768E-4</v>
      </c>
      <c r="H138" s="4">
        <f t="shared" si="14"/>
        <v>4.8831063186147226E-4</v>
      </c>
      <c r="J138" s="17">
        <f t="shared" si="15"/>
        <v>24699.213833254875</v>
      </c>
      <c r="L138" s="7">
        <f>+J138/payroll!F138</f>
        <v>2.6225319273346331E-3</v>
      </c>
      <c r="O138" s="17">
        <v>24916.750243695398</v>
      </c>
      <c r="P138" s="17">
        <f t="shared" si="16"/>
        <v>-217.53641044052347</v>
      </c>
      <c r="R138" s="4">
        <v>4.884695035435203E-4</v>
      </c>
      <c r="S138" s="4">
        <f t="shared" si="13"/>
        <v>-1.5887168204804271E-7</v>
      </c>
    </row>
    <row r="139" spans="1:19" x14ac:dyDescent="0.2">
      <c r="A139" t="s">
        <v>210</v>
      </c>
      <c r="B139" t="s">
        <v>211</v>
      </c>
      <c r="C139" s="4">
        <f>+payroll!G139</f>
        <v>7.8480423235556453E-4</v>
      </c>
      <c r="D139" s="4">
        <f>+IFR!T139</f>
        <v>9.5648775782745661E-4</v>
      </c>
      <c r="E139" s="4">
        <f>+claims!R139</f>
        <v>9.9235883695544401E-4</v>
      </c>
      <c r="F139" s="4">
        <f>+costs!L139</f>
        <v>3.5441994908922683E-4</v>
      </c>
      <c r="H139" s="4">
        <f t="shared" si="14"/>
        <v>5.7916729376973034E-4</v>
      </c>
      <c r="J139" s="17">
        <f t="shared" si="15"/>
        <v>29294.829767508032</v>
      </c>
      <c r="L139" s="7">
        <f>+J139/payroll!F139</f>
        <v>4.5037880032874796E-3</v>
      </c>
      <c r="O139" s="17">
        <v>29548.826776273814</v>
      </c>
      <c r="P139" s="17">
        <f t="shared" si="16"/>
        <v>-253.99700876578208</v>
      </c>
      <c r="R139" s="4">
        <v>5.7927701664674594E-4</v>
      </c>
      <c r="S139" s="4">
        <f t="shared" si="13"/>
        <v>-1.0972287701560644E-7</v>
      </c>
    </row>
    <row r="140" spans="1:19" x14ac:dyDescent="0.2">
      <c r="A140" t="s">
        <v>212</v>
      </c>
      <c r="B140" t="s">
        <v>213</v>
      </c>
      <c r="C140" s="4">
        <f>+payroll!G140</f>
        <v>1.1312833032972193E-4</v>
      </c>
      <c r="D140" s="4">
        <f>+IFR!T140</f>
        <v>8.7597487436898456E-5</v>
      </c>
      <c r="E140" s="4">
        <f>+claims!R140</f>
        <v>0</v>
      </c>
      <c r="F140" s="4">
        <f>+costs!L140</f>
        <v>1.4221490318797533E-5</v>
      </c>
      <c r="H140" s="4">
        <f t="shared" si="14"/>
        <v>3.3623621412106071E-5</v>
      </c>
      <c r="J140" s="17">
        <f t="shared" si="15"/>
        <v>1700.7145880485587</v>
      </c>
      <c r="L140" s="7">
        <f>+J140/payroll!F140</f>
        <v>1.8138791849525776E-3</v>
      </c>
      <c r="O140" s="17">
        <v>1715.9422724406238</v>
      </c>
      <c r="P140" s="17">
        <f t="shared" si="16"/>
        <v>-15.227684392065157</v>
      </c>
      <c r="R140" s="4">
        <v>3.3639437797089726E-5</v>
      </c>
      <c r="S140" s="4">
        <f t="shared" si="13"/>
        <v>-1.5816384983655184E-8</v>
      </c>
    </row>
    <row r="141" spans="1:19" x14ac:dyDescent="0.2">
      <c r="A141" t="s">
        <v>214</v>
      </c>
      <c r="B141" t="s">
        <v>467</v>
      </c>
      <c r="C141" s="4">
        <f>+payroll!G141</f>
        <v>1.8524190046262574E-4</v>
      </c>
      <c r="D141" s="4">
        <f>+IFR!T141</f>
        <v>1.1146605047692875E-4</v>
      </c>
      <c r="E141" s="4">
        <f>+claims!R141</f>
        <v>0</v>
      </c>
      <c r="F141" s="4">
        <f>+costs!L141</f>
        <v>0</v>
      </c>
      <c r="H141" s="4">
        <f t="shared" si="14"/>
        <v>3.708849386744431E-5</v>
      </c>
      <c r="J141" s="17">
        <f t="shared" si="15"/>
        <v>1875.9711155444249</v>
      </c>
      <c r="L141" s="7">
        <f>+J141/payroll!F141</f>
        <v>1.221898739734313E-3</v>
      </c>
      <c r="O141" s="17">
        <v>1893.1991435520131</v>
      </c>
      <c r="P141" s="17">
        <f t="shared" si="16"/>
        <v>-17.228028007588136</v>
      </c>
      <c r="R141" s="4">
        <v>3.7114392395286827E-5</v>
      </c>
      <c r="S141" s="4">
        <f t="shared" si="13"/>
        <v>-2.5898527842516876E-8</v>
      </c>
    </row>
    <row r="142" spans="1:19" outlineLevel="1" x14ac:dyDescent="0.2">
      <c r="A142" t="s">
        <v>215</v>
      </c>
      <c r="B142" t="s">
        <v>216</v>
      </c>
      <c r="C142" s="4">
        <f>+payroll!G142</f>
        <v>1.0239374358142004E-4</v>
      </c>
      <c r="D142" s="4">
        <f>+IFR!T142</f>
        <v>1.0638747158638525E-4</v>
      </c>
      <c r="E142" s="4">
        <f>+claims!R142</f>
        <v>8.5703717737061071E-5</v>
      </c>
      <c r="F142" s="4">
        <f>+costs!L142</f>
        <v>7.4849144260062703E-6</v>
      </c>
      <c r="H142" s="4">
        <f t="shared" si="14"/>
        <v>4.3444158212138587E-5</v>
      </c>
      <c r="J142" s="17">
        <f t="shared" si="15"/>
        <v>2197.4466322735611</v>
      </c>
      <c r="L142" s="7">
        <f>+J142/payroll!F142</f>
        <v>2.5893646378737046E-3</v>
      </c>
      <c r="O142" s="17">
        <v>2216.8097084077076</v>
      </c>
      <c r="P142" s="17">
        <f t="shared" ref="P142:P167" si="17">+J142-O142</f>
        <v>-19.363076134146468</v>
      </c>
      <c r="R142" s="4">
        <v>4.345847380279286E-5</v>
      </c>
      <c r="S142" s="4">
        <f t="shared" si="13"/>
        <v>-1.4315590654273688E-8</v>
      </c>
    </row>
    <row r="143" spans="1:19" outlineLevel="1" x14ac:dyDescent="0.2">
      <c r="A143" t="s">
        <v>217</v>
      </c>
      <c r="B143" t="s">
        <v>218</v>
      </c>
      <c r="C143" s="4">
        <f>+payroll!G143</f>
        <v>2.6533147037534236E-5</v>
      </c>
      <c r="D143" s="4">
        <f>+IFR!T143</f>
        <v>3.4149064953654523E-5</v>
      </c>
      <c r="E143" s="4">
        <f>+claims!R143</f>
        <v>0</v>
      </c>
      <c r="F143" s="4">
        <f>+costs!L143</f>
        <v>0</v>
      </c>
      <c r="H143" s="4">
        <f t="shared" si="14"/>
        <v>7.5852764988985954E-6</v>
      </c>
      <c r="J143" s="17">
        <f t="shared" si="15"/>
        <v>383.67046303388355</v>
      </c>
      <c r="L143" s="7">
        <f>+J143/payroll!F143</f>
        <v>1.7446885063917121E-3</v>
      </c>
      <c r="O143" s="17">
        <v>387.11295041329845</v>
      </c>
      <c r="P143" s="17">
        <f t="shared" si="17"/>
        <v>-3.4424873794148994</v>
      </c>
      <c r="R143" s="4">
        <v>7.5889860778091171E-6</v>
      </c>
      <c r="S143" s="4">
        <f t="shared" si="13"/>
        <v>-3.7095789105217485E-9</v>
      </c>
    </row>
    <row r="144" spans="1:19" outlineLevel="1" x14ac:dyDescent="0.2">
      <c r="A144" t="s">
        <v>219</v>
      </c>
      <c r="B144" t="s">
        <v>220</v>
      </c>
      <c r="C144" s="4">
        <f>+payroll!G144</f>
        <v>1.5950097232055261E-4</v>
      </c>
      <c r="D144" s="4">
        <f>+IFR!T144</f>
        <v>1.9876507037127123E-4</v>
      </c>
      <c r="E144" s="4">
        <f>+claims!R144</f>
        <v>0</v>
      </c>
      <c r="F144" s="4">
        <f>+costs!L144</f>
        <v>0</v>
      </c>
      <c r="H144" s="4">
        <f t="shared" si="14"/>
        <v>4.4783255336477976E-5</v>
      </c>
      <c r="J144" s="17">
        <f t="shared" si="15"/>
        <v>2265.179431970083</v>
      </c>
      <c r="L144" s="7">
        <f>+J144/payroll!F144</f>
        <v>1.7135136651248591E-3</v>
      </c>
      <c r="O144" s="17">
        <v>2285.5241043417245</v>
      </c>
      <c r="P144" s="17">
        <f t="shared" si="17"/>
        <v>-20.344672371641536</v>
      </c>
      <c r="R144" s="4">
        <v>4.4805555044925347E-5</v>
      </c>
      <c r="S144" s="4">
        <f t="shared" si="13"/>
        <v>-2.2299708447371443E-8</v>
      </c>
    </row>
    <row r="145" spans="1:19" outlineLevel="1" x14ac:dyDescent="0.2">
      <c r="A145" t="s">
        <v>514</v>
      </c>
      <c r="B145" t="s">
        <v>512</v>
      </c>
      <c r="C145" s="4">
        <f>+payroll!G145</f>
        <v>1.2752647395898977E-4</v>
      </c>
      <c r="D145" s="4">
        <f>+IFR!T145</f>
        <v>1.4710366441574258E-4</v>
      </c>
      <c r="E145" s="4">
        <f>+claims!R145</f>
        <v>4.2851858868530536E-5</v>
      </c>
      <c r="F145" s="4">
        <f>+costs!L145</f>
        <v>6.498648888769489E-7</v>
      </c>
      <c r="H145" s="4">
        <f>(C145*$C$3)+(D145*$D$3)+(E145*$E$3)+(F145*$F$3)</f>
        <v>4.1146465060447287E-5</v>
      </c>
      <c r="J145" s="17">
        <f t="shared" si="15"/>
        <v>2081.2271384229166</v>
      </c>
      <c r="L145" s="7">
        <f>+J145/payroll!F145</f>
        <v>1.9690984305605116E-3</v>
      </c>
      <c r="O145" s="17">
        <v>2099.7839907092407</v>
      </c>
      <c r="P145" s="17">
        <f>+J145-O145</f>
        <v>-18.556852286324101</v>
      </c>
      <c r="R145" s="4">
        <v>4.1164294438834338E-5</v>
      </c>
      <c r="S145" s="4">
        <f>+H145-R145</f>
        <v>-1.7829378387050556E-8</v>
      </c>
    </row>
    <row r="146" spans="1:19" outlineLevel="1" x14ac:dyDescent="0.2">
      <c r="A146" t="s">
        <v>221</v>
      </c>
      <c r="B146" t="s">
        <v>222</v>
      </c>
      <c r="C146" s="4">
        <f>+payroll!G146</f>
        <v>1.9017254634161229E-4</v>
      </c>
      <c r="D146" s="4">
        <f>+IFR!T146</f>
        <v>1.8125272936939709E-4</v>
      </c>
      <c r="E146" s="4">
        <f>+claims!R146</f>
        <v>8.5703717737061071E-5</v>
      </c>
      <c r="F146" s="4">
        <f>+costs!L146</f>
        <v>0</v>
      </c>
      <c r="H146" s="4">
        <f t="shared" si="14"/>
        <v>5.9283717124435329E-5</v>
      </c>
      <c r="J146" s="17">
        <f t="shared" si="15"/>
        <v>2998.6265105569419</v>
      </c>
      <c r="L146" s="7">
        <f>+J146/payroll!F146</f>
        <v>1.9024920568895922E-3</v>
      </c>
      <c r="O146" s="17">
        <v>3025.4090498872811</v>
      </c>
      <c r="P146" s="17">
        <f t="shared" si="17"/>
        <v>-26.782539330339205</v>
      </c>
      <c r="R146" s="4">
        <v>5.9310305002091583E-5</v>
      </c>
      <c r="S146" s="4">
        <f t="shared" si="13"/>
        <v>-2.658787765625302E-8</v>
      </c>
    </row>
    <row r="147" spans="1:19" outlineLevel="1" x14ac:dyDescent="0.2">
      <c r="A147" t="s">
        <v>223</v>
      </c>
      <c r="B147" t="s">
        <v>224</v>
      </c>
      <c r="C147" s="4">
        <f>+payroll!G147</f>
        <v>1.9646277283367123E-5</v>
      </c>
      <c r="D147" s="4">
        <f>+IFR!T147</f>
        <v>2.1014809202248939E-5</v>
      </c>
      <c r="E147" s="4">
        <f>+claims!R147</f>
        <v>0</v>
      </c>
      <c r="F147" s="4">
        <f>+costs!L147</f>
        <v>0</v>
      </c>
      <c r="H147" s="4">
        <f t="shared" si="14"/>
        <v>5.0826358107020077E-6</v>
      </c>
      <c r="J147" s="17">
        <f t="shared" si="15"/>
        <v>257.08452885109614</v>
      </c>
      <c r="L147" s="7">
        <f>+J147/payroll!F147</f>
        <v>1.5788612653445048E-3</v>
      </c>
      <c r="O147" s="17">
        <v>259.40453961714297</v>
      </c>
      <c r="P147" s="17">
        <f t="shared" si="17"/>
        <v>-2.3200107660468348</v>
      </c>
      <c r="R147" s="4">
        <v>5.0853825416411435E-6</v>
      </c>
      <c r="S147" s="4">
        <f t="shared" si="13"/>
        <v>-2.7467309391358073E-9</v>
      </c>
    </row>
    <row r="148" spans="1:19" outlineLevel="1" x14ac:dyDescent="0.2">
      <c r="A148" t="s">
        <v>225</v>
      </c>
      <c r="B148" t="s">
        <v>226</v>
      </c>
      <c r="C148" s="4">
        <f>+payroll!G148</f>
        <v>3.534905266135062E-4</v>
      </c>
      <c r="D148" s="4">
        <f>+IFR!T148</f>
        <v>4.0584850271843263E-4</v>
      </c>
      <c r="E148" s="4">
        <f>+claims!R148</f>
        <v>8.5703717737061071E-5</v>
      </c>
      <c r="F148" s="4">
        <f>+costs!L148</f>
        <v>2.0053607195657699E-5</v>
      </c>
      <c r="H148" s="4">
        <f t="shared" si="14"/>
        <v>1.1980510064444614E-4</v>
      </c>
      <c r="J148" s="17">
        <f t="shared" si="15"/>
        <v>6059.8553585686723</v>
      </c>
      <c r="L148" s="7">
        <f>+J148/payroll!F148</f>
        <v>2.0683916523985798E-3</v>
      </c>
      <c r="O148" s="17">
        <v>6113.7597448447923</v>
      </c>
      <c r="P148" s="17">
        <f t="shared" si="17"/>
        <v>-53.904386276120022</v>
      </c>
      <c r="R148" s="4">
        <v>1.1985452188350005E-4</v>
      </c>
      <c r="S148" s="4">
        <f t="shared" si="13"/>
        <v>-4.9421239053904723E-8</v>
      </c>
    </row>
    <row r="149" spans="1:19" outlineLevel="1" x14ac:dyDescent="0.2">
      <c r="A149" t="s">
        <v>227</v>
      </c>
      <c r="B149" t="s">
        <v>228</v>
      </c>
      <c r="C149" s="4">
        <f>+payroll!G149</f>
        <v>1.9081150991426992E-3</v>
      </c>
      <c r="D149" s="4">
        <f>+IFR!T149</f>
        <v>2.1947341360598737E-3</v>
      </c>
      <c r="E149" s="4">
        <f>+claims!R149</f>
        <v>1.7569262136097519E-3</v>
      </c>
      <c r="F149" s="4">
        <f>+costs!L149</f>
        <v>4.5966559077925675E-3</v>
      </c>
      <c r="H149" s="4">
        <f t="shared" si="14"/>
        <v>3.5343886311173249E-3</v>
      </c>
      <c r="J149" s="17">
        <f t="shared" si="15"/>
        <v>178772.72144784423</v>
      </c>
      <c r="L149" s="7">
        <f>+J149/payroll!F149</f>
        <v>1.1304334001398027E-2</v>
      </c>
      <c r="O149" s="17">
        <v>180302.19950427845</v>
      </c>
      <c r="P149" s="17">
        <f t="shared" si="17"/>
        <v>-1529.4780564342218</v>
      </c>
      <c r="R149" s="4">
        <v>3.5346554032239515E-3</v>
      </c>
      <c r="S149" s="4">
        <f t="shared" si="13"/>
        <v>-2.6677210662653245E-7</v>
      </c>
    </row>
    <row r="150" spans="1:19" outlineLevel="1" x14ac:dyDescent="0.2">
      <c r="A150" t="s">
        <v>229</v>
      </c>
      <c r="B150" t="s">
        <v>230</v>
      </c>
      <c r="C150" s="4">
        <f>+payroll!G150</f>
        <v>3.2496257248588447E-4</v>
      </c>
      <c r="D150" s="4">
        <f>+IFR!T150</f>
        <v>4.2029618404497876E-4</v>
      </c>
      <c r="E150" s="4">
        <f>+claims!R150</f>
        <v>1.7140743547412214E-4</v>
      </c>
      <c r="F150" s="4">
        <f>+costs!L150</f>
        <v>2.3360196204956426E-5</v>
      </c>
      <c r="H150" s="4">
        <f t="shared" si="14"/>
        <v>1.3288457761045008E-4</v>
      </c>
      <c r="J150" s="17">
        <f t="shared" si="15"/>
        <v>6721.42768022582</v>
      </c>
      <c r="L150" s="7">
        <f>+J150/payroll!F150</f>
        <v>2.4956086581064524E-3</v>
      </c>
      <c r="O150" s="17">
        <v>6780.7382947275546</v>
      </c>
      <c r="P150" s="17">
        <f t="shared" si="17"/>
        <v>-59.310614501734563</v>
      </c>
      <c r="R150" s="4">
        <v>1.3293001037814617E-4</v>
      </c>
      <c r="S150" s="4">
        <f t="shared" si="13"/>
        <v>-4.5432767696086153E-8</v>
      </c>
    </row>
    <row r="151" spans="1:19" outlineLevel="1" x14ac:dyDescent="0.2">
      <c r="A151" t="s">
        <v>231</v>
      </c>
      <c r="B151" t="s">
        <v>232</v>
      </c>
      <c r="C151" s="4">
        <f>+payroll!G151</f>
        <v>3.5304376872139496E-4</v>
      </c>
      <c r="D151" s="4">
        <f>+IFR!T151</f>
        <v>3.4543092626196695E-4</v>
      </c>
      <c r="E151" s="4">
        <f>+claims!R151</f>
        <v>1.7140743547412214E-4</v>
      </c>
      <c r="F151" s="4">
        <f>+costs!L151</f>
        <v>3.317827849141656E-6</v>
      </c>
      <c r="H151" s="4">
        <f t="shared" si="14"/>
        <v>1.1501114890352356E-4</v>
      </c>
      <c r="J151" s="17">
        <f t="shared" si="15"/>
        <v>5817.3727431400939</v>
      </c>
      <c r="L151" s="7">
        <f>+J151/payroll!F151</f>
        <v>1.9881385152537411E-3</v>
      </c>
      <c r="O151" s="17">
        <v>5869.2178570412561</v>
      </c>
      <c r="P151" s="17">
        <f t="shared" si="17"/>
        <v>-51.845113901162222</v>
      </c>
      <c r="R151" s="4">
        <v>1.1506050768169968E-4</v>
      </c>
      <c r="S151" s="4">
        <f t="shared" si="13"/>
        <v>-4.9358778176126182E-8</v>
      </c>
    </row>
    <row r="152" spans="1:19" outlineLevel="1" x14ac:dyDescent="0.2">
      <c r="A152" t="s">
        <v>233</v>
      </c>
      <c r="B152" t="s">
        <v>234</v>
      </c>
      <c r="C152" s="4">
        <f>+payroll!G152</f>
        <v>2.5974147036947711E-4</v>
      </c>
      <c r="D152" s="4">
        <f>+IFR!T152</f>
        <v>2.4604839107633133E-4</v>
      </c>
      <c r="E152" s="4">
        <f>+claims!R152</f>
        <v>4.2851858868530536E-5</v>
      </c>
      <c r="F152" s="4">
        <f>+costs!L152</f>
        <v>1.0574448562420095E-6</v>
      </c>
      <c r="H152" s="4">
        <f t="shared" si="14"/>
        <v>7.0285978424750842E-5</v>
      </c>
      <c r="J152" s="17">
        <f t="shared" si="15"/>
        <v>3555.1312982367012</v>
      </c>
      <c r="L152" s="7">
        <f>+J152/payroll!F152</f>
        <v>1.651439422206472E-3</v>
      </c>
      <c r="O152" s="17">
        <v>3587.1287574080475</v>
      </c>
      <c r="P152" s="17">
        <f t="shared" si="17"/>
        <v>-31.997459171346236</v>
      </c>
      <c r="R152" s="4">
        <v>7.0322292680248224E-5</v>
      </c>
      <c r="S152" s="4">
        <f t="shared" si="13"/>
        <v>-3.6314255497381679E-8</v>
      </c>
    </row>
    <row r="153" spans="1:19" outlineLevel="1" x14ac:dyDescent="0.2">
      <c r="A153" t="s">
        <v>235</v>
      </c>
      <c r="B153" t="s">
        <v>236</v>
      </c>
      <c r="C153" s="4">
        <f>+payroll!G153</f>
        <v>6.4190857012505118E-5</v>
      </c>
      <c r="D153" s="4">
        <f>+IFR!T153</f>
        <v>6.1293193506559406E-5</v>
      </c>
      <c r="E153" s="4">
        <f>+claims!R153</f>
        <v>0</v>
      </c>
      <c r="F153" s="4">
        <f>+costs!L153</f>
        <v>0</v>
      </c>
      <c r="H153" s="4">
        <f t="shared" si="14"/>
        <v>1.5685506314883066E-5</v>
      </c>
      <c r="J153" s="17">
        <f t="shared" si="15"/>
        <v>793.38775213084602</v>
      </c>
      <c r="L153" s="7">
        <f>+J153/payroll!F153</f>
        <v>1.4912848826327844E-3</v>
      </c>
      <c r="O153" s="17">
        <v>800.57292255656046</v>
      </c>
      <c r="P153" s="17">
        <f t="shared" si="17"/>
        <v>-7.185170425714432</v>
      </c>
      <c r="R153" s="4">
        <v>1.5694480789305005E-5</v>
      </c>
      <c r="S153" s="4">
        <f t="shared" si="13"/>
        <v>-8.9744744219390704E-9</v>
      </c>
    </row>
    <row r="154" spans="1:19" outlineLevel="1" x14ac:dyDescent="0.2">
      <c r="A154" t="s">
        <v>237</v>
      </c>
      <c r="B154" t="s">
        <v>238</v>
      </c>
      <c r="C154" s="4">
        <f>+payroll!G154</f>
        <v>1.943626589374616E-4</v>
      </c>
      <c r="D154" s="4">
        <f>+IFR!T154</f>
        <v>2.2853605007445722E-4</v>
      </c>
      <c r="E154" s="4">
        <f>+claims!R154</f>
        <v>0</v>
      </c>
      <c r="F154" s="4">
        <f>+costs!L154</f>
        <v>0</v>
      </c>
      <c r="H154" s="4">
        <f t="shared" si="14"/>
        <v>5.2862338626489855E-5</v>
      </c>
      <c r="J154" s="17">
        <f t="shared" si="15"/>
        <v>2673.827109773029</v>
      </c>
      <c r="L154" s="7">
        <f>+J154/payroll!F154</f>
        <v>1.6598497910685188E-3</v>
      </c>
      <c r="O154" s="17">
        <v>2697.8854553712908</v>
      </c>
      <c r="P154" s="17">
        <f t="shared" si="17"/>
        <v>-24.058345598261894</v>
      </c>
      <c r="R154" s="4">
        <v>5.2889512320570219E-5</v>
      </c>
      <c r="S154" s="4">
        <f t="shared" si="13"/>
        <v>-2.7173694080363949E-8</v>
      </c>
    </row>
    <row r="155" spans="1:19" outlineLevel="1" x14ac:dyDescent="0.2">
      <c r="A155" t="s">
        <v>239</v>
      </c>
      <c r="B155" t="s">
        <v>240</v>
      </c>
      <c r="C155" s="4">
        <f>+payroll!G155</f>
        <v>4.7025979018519511E-4</v>
      </c>
      <c r="D155" s="4">
        <f>+IFR!T155</f>
        <v>4.6757950475003889E-4</v>
      </c>
      <c r="E155" s="4">
        <f>+claims!R155</f>
        <v>1.2855557660559162E-4</v>
      </c>
      <c r="F155" s="4">
        <f>+costs!L155</f>
        <v>1.0611605543125295E-5</v>
      </c>
      <c r="H155" s="4">
        <f t="shared" si="14"/>
        <v>1.4288021168361816E-4</v>
      </c>
      <c r="J155" s="17">
        <f t="shared" si="15"/>
        <v>7227.0163102153156</v>
      </c>
      <c r="L155" s="7">
        <f>+J155/payroll!F155</f>
        <v>1.8542551191558238E-3</v>
      </c>
      <c r="O155" s="17">
        <v>7291.6501778687298</v>
      </c>
      <c r="P155" s="17">
        <f t="shared" si="17"/>
        <v>-64.6338676534142</v>
      </c>
      <c r="R155" s="4">
        <v>1.4294595834373616E-4</v>
      </c>
      <c r="S155" s="4">
        <f t="shared" si="13"/>
        <v>-6.5746660118004736E-8</v>
      </c>
    </row>
    <row r="156" spans="1:19" outlineLevel="1" x14ac:dyDescent="0.2">
      <c r="A156" t="s">
        <v>241</v>
      </c>
      <c r="B156" t="s">
        <v>242</v>
      </c>
      <c r="C156" s="4">
        <f>+payroll!G156</f>
        <v>7.0480535299111613E-4</v>
      </c>
      <c r="D156" s="4">
        <f>+IFR!T156</f>
        <v>7.3114023682824432E-4</v>
      </c>
      <c r="E156" s="4">
        <f>+claims!R156</f>
        <v>2.5711115321118324E-4</v>
      </c>
      <c r="F156" s="4">
        <f>+costs!L156</f>
        <v>4.3844854958671563E-5</v>
      </c>
      <c r="H156" s="4">
        <f t="shared" si="14"/>
        <v>2.4436678468430049E-4</v>
      </c>
      <c r="J156" s="17">
        <f t="shared" si="15"/>
        <v>12360.30320628926</v>
      </c>
      <c r="L156" s="7">
        <f>+J156/payroll!F156</f>
        <v>2.1159637736947517E-3</v>
      </c>
      <c r="O156" s="17">
        <v>12470.13652179836</v>
      </c>
      <c r="P156" s="17">
        <f t="shared" si="17"/>
        <v>-109.83331550910043</v>
      </c>
      <c r="R156" s="4">
        <v>2.444653229794292E-4</v>
      </c>
      <c r="S156" s="4">
        <f t="shared" si="13"/>
        <v>-9.8538295128711411E-8</v>
      </c>
    </row>
    <row r="157" spans="1:19" outlineLevel="1" x14ac:dyDescent="0.2">
      <c r="A157" t="s">
        <v>243</v>
      </c>
      <c r="B157" t="s">
        <v>244</v>
      </c>
      <c r="C157" s="4">
        <f>+payroll!G157</f>
        <v>1.4572793664736043E-4</v>
      </c>
      <c r="D157" s="4">
        <f>+IFR!T157</f>
        <v>2.1365056022286421E-4</v>
      </c>
      <c r="E157" s="4">
        <f>+claims!R157</f>
        <v>8.5703717737061071E-5</v>
      </c>
      <c r="F157" s="4">
        <f>+costs!L157</f>
        <v>1.0309380142451108E-5</v>
      </c>
      <c r="H157" s="4">
        <f t="shared" si="14"/>
        <v>6.39634978548079E-5</v>
      </c>
      <c r="J157" s="17">
        <f t="shared" si="15"/>
        <v>3235.3342482352982</v>
      </c>
      <c r="L157" s="7">
        <f>+J157/payroll!F157</f>
        <v>2.678703448854341E-3</v>
      </c>
      <c r="O157" s="17">
        <v>3263.8069435838715</v>
      </c>
      <c r="P157" s="17">
        <f t="shared" si="17"/>
        <v>-28.472695348573325</v>
      </c>
      <c r="R157" s="4">
        <v>6.3983871965715155E-5</v>
      </c>
      <c r="S157" s="4">
        <f t="shared" si="13"/>
        <v>-2.0374110907254604E-8</v>
      </c>
    </row>
    <row r="158" spans="1:19" outlineLevel="1" x14ac:dyDescent="0.2">
      <c r="A158" t="s">
        <v>245</v>
      </c>
      <c r="B158" t="s">
        <v>246</v>
      </c>
      <c r="C158" s="4">
        <f>+payroll!G158</f>
        <v>6.4130469403480357E-5</v>
      </c>
      <c r="D158" s="4">
        <f>+IFR!T158</f>
        <v>6.8735938432355911E-5</v>
      </c>
      <c r="E158" s="4">
        <f>+claims!R158</f>
        <v>0</v>
      </c>
      <c r="F158" s="4">
        <f>+costs!L158</f>
        <v>0</v>
      </c>
      <c r="H158" s="4">
        <f t="shared" si="14"/>
        <v>1.6608300979479533E-5</v>
      </c>
      <c r="J158" s="17">
        <f t="shared" si="15"/>
        <v>840.06357947904257</v>
      </c>
      <c r="L158" s="7">
        <f>+J158/payroll!F158</f>
        <v>1.5805055867713987E-3</v>
      </c>
      <c r="O158" s="17">
        <v>847.64409824182371</v>
      </c>
      <c r="P158" s="17">
        <f t="shared" si="17"/>
        <v>-7.5805187627811392</v>
      </c>
      <c r="R158" s="4">
        <v>1.6617267011156234E-5</v>
      </c>
      <c r="S158" s="4">
        <f t="shared" si="13"/>
        <v>-8.9660316767009303E-9</v>
      </c>
    </row>
    <row r="159" spans="1:19" outlineLevel="1" x14ac:dyDescent="0.2">
      <c r="A159" t="s">
        <v>247</v>
      </c>
      <c r="B159" t="s">
        <v>248</v>
      </c>
      <c r="C159" s="4">
        <f>+payroll!G159</f>
        <v>4.065744962715639E-5</v>
      </c>
      <c r="D159" s="4">
        <f>+IFR!T159</f>
        <v>4.2905235454591578E-5</v>
      </c>
      <c r="E159" s="4">
        <f>+claims!R159</f>
        <v>0</v>
      </c>
      <c r="F159" s="4">
        <f>+costs!L159</f>
        <v>0</v>
      </c>
      <c r="H159" s="4">
        <f t="shared" si="14"/>
        <v>1.0445335635218497E-5</v>
      </c>
      <c r="J159" s="17">
        <f t="shared" si="15"/>
        <v>528.33496053710303</v>
      </c>
      <c r="L159" s="7">
        <f>+J159/payroll!F159</f>
        <v>1.5678969467022429E-3</v>
      </c>
      <c r="O159" s="17">
        <v>533.10483315736792</v>
      </c>
      <c r="P159" s="17">
        <f t="shared" si="17"/>
        <v>-4.7698726202648913</v>
      </c>
      <c r="R159" s="4">
        <v>1.0451019922026962E-5</v>
      </c>
      <c r="S159" s="4">
        <f t="shared" si="13"/>
        <v>-5.6842868084647496E-9</v>
      </c>
    </row>
    <row r="160" spans="1:19" outlineLevel="1" x14ac:dyDescent="0.2">
      <c r="A160" t="s">
        <v>249</v>
      </c>
      <c r="B160" t="s">
        <v>250</v>
      </c>
      <c r="C160" s="4">
        <f>+payroll!G160</f>
        <v>5.6129604968392546E-4</v>
      </c>
      <c r="D160" s="4">
        <f>+IFR!T160</f>
        <v>5.2668365563136399E-4</v>
      </c>
      <c r="E160" s="4">
        <f>+claims!R160</f>
        <v>8.5703717737061071E-5</v>
      </c>
      <c r="F160" s="4">
        <f>+costs!L160</f>
        <v>5.3399306173387514E-4</v>
      </c>
      <c r="H160" s="4">
        <f t="shared" si="14"/>
        <v>4.6924885786529542E-4</v>
      </c>
      <c r="J160" s="17">
        <f t="shared" si="15"/>
        <v>23735.051266943374</v>
      </c>
      <c r="L160" s="7">
        <f>+J160/payroll!F160</f>
        <v>5.1020708593993254E-3</v>
      </c>
      <c r="O160" s="17">
        <v>23940.311186276485</v>
      </c>
      <c r="P160" s="17">
        <f t="shared" si="17"/>
        <v>-205.25991933311161</v>
      </c>
      <c r="R160" s="4">
        <v>4.6932733223494037E-4</v>
      </c>
      <c r="S160" s="4">
        <f t="shared" si="13"/>
        <v>-7.8474369644945981E-8</v>
      </c>
    </row>
    <row r="161" spans="1:19" outlineLevel="1" x14ac:dyDescent="0.2">
      <c r="A161" t="s">
        <v>251</v>
      </c>
      <c r="B161" t="s">
        <v>252</v>
      </c>
      <c r="C161" s="4">
        <f>+payroll!G161</f>
        <v>4.7552125200731674E-5</v>
      </c>
      <c r="D161" s="4">
        <f>+IFR!T161</f>
        <v>5.8666342356278286E-5</v>
      </c>
      <c r="E161" s="4">
        <f>+claims!R161</f>
        <v>0</v>
      </c>
      <c r="F161" s="4">
        <f>+costs!L161</f>
        <v>0</v>
      </c>
      <c r="H161" s="4">
        <f t="shared" si="14"/>
        <v>1.3277308444626245E-5</v>
      </c>
      <c r="J161" s="17">
        <f t="shared" ref="J161:J168" si="18">(+H161*$J$273)</f>
        <v>671.57882504785732</v>
      </c>
      <c r="L161" s="7">
        <f>+J161/payroll!F161</f>
        <v>1.7040226403779262E-3</v>
      </c>
      <c r="O161" s="17">
        <v>677.61247777304402</v>
      </c>
      <c r="P161" s="17">
        <f t="shared" si="17"/>
        <v>-6.0336527251866983</v>
      </c>
      <c r="R161" s="4">
        <v>1.3283956670731713E-5</v>
      </c>
      <c r="S161" s="4">
        <f t="shared" si="13"/>
        <v>-6.6482261054677717E-9</v>
      </c>
    </row>
    <row r="162" spans="1:19" outlineLevel="1" x14ac:dyDescent="0.2">
      <c r="A162" t="s">
        <v>253</v>
      </c>
      <c r="B162" t="s">
        <v>254</v>
      </c>
      <c r="C162" s="4">
        <f>+payroll!G162</f>
        <v>4.5897789592613912E-5</v>
      </c>
      <c r="D162" s="4">
        <f>+IFR!T162</f>
        <v>4.2905235454591578E-5</v>
      </c>
      <c r="E162" s="4">
        <f>+claims!R162</f>
        <v>0</v>
      </c>
      <c r="F162" s="4">
        <f>+costs!L162</f>
        <v>0</v>
      </c>
      <c r="H162" s="4">
        <f t="shared" si="14"/>
        <v>1.1100378130900686E-5</v>
      </c>
      <c r="J162" s="17">
        <f t="shared" si="18"/>
        <v>561.46762981577058</v>
      </c>
      <c r="L162" s="7">
        <f>+J162/payroll!F162</f>
        <v>1.475982641337559E-3</v>
      </c>
      <c r="O162" s="17">
        <v>566.5558169962344</v>
      </c>
      <c r="P162" s="17">
        <f t="shared" si="17"/>
        <v>-5.0881871804638195</v>
      </c>
      <c r="R162" s="4">
        <v>1.1106795065615271E-5</v>
      </c>
      <c r="S162" s="4">
        <f t="shared" si="13"/>
        <v>-6.4169347145852335E-9</v>
      </c>
    </row>
    <row r="163" spans="1:19" outlineLevel="1" x14ac:dyDescent="0.2">
      <c r="A163" t="s">
        <v>255</v>
      </c>
      <c r="B163" t="s">
        <v>256</v>
      </c>
      <c r="C163" s="4">
        <f>+payroll!G163</f>
        <v>5.6551964597603792E-5</v>
      </c>
      <c r="D163" s="4">
        <f>+IFR!T163</f>
        <v>6.04175764564657E-5</v>
      </c>
      <c r="E163" s="4">
        <f>+claims!R163</f>
        <v>4.2851858868530536E-5</v>
      </c>
      <c r="F163" s="4">
        <f>+costs!L163</f>
        <v>2.5896664739058842E-4</v>
      </c>
      <c r="H163" s="4">
        <f t="shared" si="14"/>
        <v>1.7642895989639131E-4</v>
      </c>
      <c r="J163" s="17">
        <f t="shared" si="18"/>
        <v>8923.9437409913535</v>
      </c>
      <c r="L163" s="7">
        <f>+J163/payroll!F163</f>
        <v>1.9039582655875194E-2</v>
      </c>
      <c r="O163" s="17">
        <v>9000.0159714311685</v>
      </c>
      <c r="P163" s="17">
        <f t="shared" si="17"/>
        <v>-76.07223043981503</v>
      </c>
      <c r="R163" s="4">
        <v>1.764368663831312E-4</v>
      </c>
      <c r="S163" s="4">
        <f t="shared" si="13"/>
        <v>-7.9064867398938483E-9</v>
      </c>
    </row>
    <row r="164" spans="1:19" outlineLevel="1" x14ac:dyDescent="0.2">
      <c r="A164" t="s">
        <v>505</v>
      </c>
      <c r="B164" t="s">
        <v>506</v>
      </c>
      <c r="C164" s="4">
        <f>+payroll!G164</f>
        <v>3.585253300094009E-6</v>
      </c>
      <c r="D164" s="4">
        <f>+IFR!T164</f>
        <v>1.0507404601124469E-5</v>
      </c>
      <c r="E164" s="4">
        <f>+claims!R164</f>
        <v>0</v>
      </c>
      <c r="F164" s="4">
        <f>+costs!L164</f>
        <v>0</v>
      </c>
      <c r="H164" s="4">
        <f>(C164*$C$3)+(D164*$D$3)+(E164*$E$3)+(F164*$F$3)</f>
        <v>1.7615822376523099E-6</v>
      </c>
      <c r="J164" s="17">
        <f t="shared" si="18"/>
        <v>89.102496512877849</v>
      </c>
      <c r="L164" s="7">
        <f>+J164/payroll!F164</f>
        <v>2.9985985441360165E-3</v>
      </c>
      <c r="O164" s="17">
        <v>89.883593324669732</v>
      </c>
      <c r="P164" s="17">
        <f t="shared" si="17"/>
        <v>-0.78109681179188328</v>
      </c>
      <c r="R164" s="4">
        <v>1.7620834891628107E-6</v>
      </c>
      <c r="S164" s="4">
        <f>+H164-R164</f>
        <v>-5.0125151050085084E-10</v>
      </c>
    </row>
    <row r="165" spans="1:19" outlineLevel="1" x14ac:dyDescent="0.2">
      <c r="A165" t="s">
        <v>257</v>
      </c>
      <c r="B165" t="s">
        <v>258</v>
      </c>
      <c r="C165" s="4">
        <f>+payroll!G165</f>
        <v>3.3414862833531121E-3</v>
      </c>
      <c r="D165" s="4">
        <f>+IFR!T165</f>
        <v>3.2559820007734448E-3</v>
      </c>
      <c r="E165" s="4">
        <f>+claims!R165</f>
        <v>5.1422230642236648E-4</v>
      </c>
      <c r="F165" s="4">
        <f>+costs!L165</f>
        <v>2.9368097711523166E-4</v>
      </c>
      <c r="H165" s="4">
        <f t="shared" si="14"/>
        <v>1.0780254677483134E-3</v>
      </c>
      <c r="J165" s="17">
        <f t="shared" si="18"/>
        <v>54527.548261869051</v>
      </c>
      <c r="L165" s="7">
        <f>+J165/payroll!F165</f>
        <v>1.9689042012687591E-3</v>
      </c>
      <c r="O165" s="17">
        <v>55013.734767926333</v>
      </c>
      <c r="P165" s="17">
        <f t="shared" si="17"/>
        <v>-486.1865060572818</v>
      </c>
      <c r="R165" s="4">
        <v>1.0784926383794109E-3</v>
      </c>
      <c r="S165" s="4">
        <f t="shared" si="13"/>
        <v>-4.67170631097448E-7</v>
      </c>
    </row>
    <row r="166" spans="1:19" outlineLevel="1" x14ac:dyDescent="0.2">
      <c r="A166" t="s">
        <v>259</v>
      </c>
      <c r="B166" t="s">
        <v>260</v>
      </c>
      <c r="C166" s="4">
        <f>+payroll!G166</f>
        <v>6.3817405731250628E-5</v>
      </c>
      <c r="D166" s="4">
        <f>+IFR!T166</f>
        <v>7.2676215157777588E-5</v>
      </c>
      <c r="E166" s="4">
        <f>+claims!R166</f>
        <v>0</v>
      </c>
      <c r="F166" s="4">
        <f>+costs!L166</f>
        <v>0</v>
      </c>
      <c r="H166" s="4">
        <f t="shared" si="14"/>
        <v>1.7061702611128527E-5</v>
      </c>
      <c r="J166" s="17">
        <f t="shared" si="18"/>
        <v>862.99706304821063</v>
      </c>
      <c r="L166" s="7">
        <f>+J166/payroll!F166</f>
        <v>1.6316179322423763E-3</v>
      </c>
      <c r="O166" s="17">
        <v>870.76980936180223</v>
      </c>
      <c r="P166" s="17">
        <f t="shared" si="17"/>
        <v>-7.7727463135915968</v>
      </c>
      <c r="R166" s="4">
        <v>1.7070624873613639E-5</v>
      </c>
      <c r="S166" s="4">
        <f t="shared" si="13"/>
        <v>-8.9222624851115478E-9</v>
      </c>
    </row>
    <row r="167" spans="1:19" outlineLevel="1" x14ac:dyDescent="0.2">
      <c r="A167" t="s">
        <v>261</v>
      </c>
      <c r="B167" t="s">
        <v>262</v>
      </c>
      <c r="C167" s="4">
        <f>+payroll!G167</f>
        <v>6.1021292592658385E-5</v>
      </c>
      <c r="D167" s="4">
        <f>+IFR!T167</f>
        <v>5.6039491205997166E-5</v>
      </c>
      <c r="E167" s="4">
        <f>+claims!R167</f>
        <v>0</v>
      </c>
      <c r="F167" s="4">
        <f>+costs!L167</f>
        <v>0</v>
      </c>
      <c r="H167" s="4">
        <f t="shared" si="14"/>
        <v>1.4632597974831945E-5</v>
      </c>
      <c r="J167" s="17">
        <f t="shared" si="18"/>
        <v>740.13065195548529</v>
      </c>
      <c r="L167" s="7">
        <f>+J167/payroll!F167</f>
        <v>1.4634412260611238E-3</v>
      </c>
      <c r="O167" s="17">
        <v>746.84163448941092</v>
      </c>
      <c r="P167" s="17">
        <f t="shared" si="17"/>
        <v>-6.7109825339256304</v>
      </c>
      <c r="R167" s="4">
        <v>1.4641129314886491E-5</v>
      </c>
      <c r="S167" s="4">
        <f t="shared" si="13"/>
        <v>-8.5313400545461437E-9</v>
      </c>
    </row>
    <row r="168" spans="1:19" outlineLevel="1" x14ac:dyDescent="0.2">
      <c r="A168" t="s">
        <v>263</v>
      </c>
      <c r="B168" t="s">
        <v>264</v>
      </c>
      <c r="C168" s="4">
        <f>+payroll!G168</f>
        <v>4.0327090857273886E-4</v>
      </c>
      <c r="D168" s="4">
        <f>+IFR!T168</f>
        <v>4.0234603451805778E-4</v>
      </c>
      <c r="E168" s="4">
        <f>+claims!R168</f>
        <v>8.5703717737061071E-5</v>
      </c>
      <c r="F168" s="4">
        <f>+costs!L168</f>
        <v>0</v>
      </c>
      <c r="H168" s="4">
        <f t="shared" si="14"/>
        <v>1.1355767554690875E-4</v>
      </c>
      <c r="J168" s="17">
        <f t="shared" si="18"/>
        <v>5743.8546853842836</v>
      </c>
      <c r="L168" s="7">
        <f>+J168/payroll!F168</f>
        <v>1.718521017608066E-3</v>
      </c>
      <c r="O168" s="17">
        <v>5795.4346187779183</v>
      </c>
      <c r="P168" s="17">
        <f t="shared" ref="P168:P231" si="19">+J168-O168</f>
        <v>-51.579933393634747</v>
      </c>
      <c r="R168" s="4">
        <v>1.1361405654293429E-4</v>
      </c>
      <c r="S168" s="4">
        <f t="shared" ref="S168:S231" si="20">+H168-R168</f>
        <v>-5.638099602554153E-8</v>
      </c>
    </row>
    <row r="169" spans="1:19" outlineLevel="1" x14ac:dyDescent="0.2">
      <c r="A169" t="s">
        <v>265</v>
      </c>
      <c r="B169" t="s">
        <v>266</v>
      </c>
      <c r="C169" s="4">
        <f>+payroll!G169</f>
        <v>3.9524537590968408E-5</v>
      </c>
      <c r="D169" s="4">
        <f>+IFR!T169</f>
        <v>2.8895362653092293E-5</v>
      </c>
      <c r="E169" s="4">
        <f>+claims!R169</f>
        <v>0</v>
      </c>
      <c r="F169" s="4">
        <f>+costs!L169</f>
        <v>0</v>
      </c>
      <c r="H169" s="4">
        <f t="shared" si="14"/>
        <v>8.552487530507588E-6</v>
      </c>
      <c r="J169" s="17">
        <f t="shared" ref="J169:J200" si="21">(+H169*$J$273)</f>
        <v>432.59291225544928</v>
      </c>
      <c r="L169" s="7">
        <f>+J169/payroll!F169</f>
        <v>1.3205683958034148E-3</v>
      </c>
      <c r="O169" s="17">
        <v>436.54287844955297</v>
      </c>
      <c r="P169" s="17">
        <f t="shared" si="19"/>
        <v>-3.9499661941036948</v>
      </c>
      <c r="R169" s="4">
        <v>8.5580134257543217E-6</v>
      </c>
      <c r="S169" s="4">
        <f t="shared" si="20"/>
        <v>-5.5258952467337184E-9</v>
      </c>
    </row>
    <row r="170" spans="1:19" outlineLevel="1" x14ac:dyDescent="0.2">
      <c r="A170" t="s">
        <v>267</v>
      </c>
      <c r="B170" t="s">
        <v>268</v>
      </c>
      <c r="C170" s="4">
        <f>+payroll!G170</f>
        <v>1.4600012185445529E-4</v>
      </c>
      <c r="D170" s="4">
        <f>+IFR!T170</f>
        <v>1.4579023884060203E-4</v>
      </c>
      <c r="E170" s="4">
        <f>+claims!R170</f>
        <v>0</v>
      </c>
      <c r="F170" s="4">
        <f>+costs!L170</f>
        <v>0</v>
      </c>
      <c r="H170" s="4">
        <f t="shared" ref="H170:H234" si="22">(C170*$C$3)+(D170*$D$3)+(E170*$E$3)+(F170*$F$3)</f>
        <v>3.6473795086882164E-5</v>
      </c>
      <c r="J170" s="17">
        <f t="shared" si="21"/>
        <v>1844.8790695525765</v>
      </c>
      <c r="L170" s="7">
        <f>+J170/payroll!F170</f>
        <v>1.5246248112607615E-3</v>
      </c>
      <c r="O170" s="17">
        <v>1861.5635998524465</v>
      </c>
      <c r="P170" s="17">
        <f t="shared" si="19"/>
        <v>-16.684530299869948</v>
      </c>
      <c r="R170" s="4">
        <v>3.6494207251794184E-5</v>
      </c>
      <c r="S170" s="4">
        <f t="shared" si="20"/>
        <v>-2.041216491201935E-8</v>
      </c>
    </row>
    <row r="171" spans="1:19" outlineLevel="1" x14ac:dyDescent="0.2">
      <c r="A171" t="s">
        <v>269</v>
      </c>
      <c r="B171" t="s">
        <v>270</v>
      </c>
      <c r="C171" s="4">
        <f>+payroll!G171</f>
        <v>1.6693963487443794E-4</v>
      </c>
      <c r="D171" s="4">
        <f>+IFR!T171</f>
        <v>1.6636723951780411E-4</v>
      </c>
      <c r="E171" s="4">
        <f>+claims!R171</f>
        <v>4.2851858868530536E-5</v>
      </c>
      <c r="F171" s="4">
        <f>+costs!L171</f>
        <v>1.4551621682347023E-6</v>
      </c>
      <c r="H171" s="4">
        <f t="shared" si="22"/>
        <v>4.896423543025066E-5</v>
      </c>
      <c r="J171" s="17">
        <f t="shared" si="21"/>
        <v>2476.657361449139</v>
      </c>
      <c r="L171" s="7">
        <f>+J171/payroll!F171</f>
        <v>1.7900071494941453E-3</v>
      </c>
      <c r="O171" s="17">
        <v>2498.8482715163987</v>
      </c>
      <c r="P171" s="17">
        <f t="shared" si="19"/>
        <v>-22.190910067259665</v>
      </c>
      <c r="R171" s="4">
        <v>4.8987575132396979E-5</v>
      </c>
      <c r="S171" s="4">
        <f t="shared" si="20"/>
        <v>-2.3339702146318668E-8</v>
      </c>
    </row>
    <row r="172" spans="1:19" outlineLevel="1" x14ac:dyDescent="0.2">
      <c r="A172" t="s">
        <v>271</v>
      </c>
      <c r="B172" t="s">
        <v>272</v>
      </c>
      <c r="C172" s="4">
        <f>+payroll!G172</f>
        <v>1.2241087639142775E-3</v>
      </c>
      <c r="D172" s="4">
        <f>+IFR!T172</f>
        <v>1.4285692172278811E-3</v>
      </c>
      <c r="E172" s="4">
        <f>+claims!R172</f>
        <v>1.3712594837929771E-3</v>
      </c>
      <c r="F172" s="4">
        <f>+costs!L172</f>
        <v>1.0259415471606536E-3</v>
      </c>
      <c r="H172" s="4">
        <f t="shared" si="22"/>
        <v>1.1528385985081087E-3</v>
      </c>
      <c r="J172" s="17">
        <f t="shared" si="21"/>
        <v>58311.667209120744</v>
      </c>
      <c r="L172" s="7">
        <f>+J172/payroll!F172</f>
        <v>5.7475631144011108E-3</v>
      </c>
      <c r="O172" s="17">
        <v>58814.840060753857</v>
      </c>
      <c r="P172" s="17">
        <f t="shared" si="19"/>
        <v>-503.17285163311317</v>
      </c>
      <c r="R172" s="4">
        <v>1.1530097402143065E-3</v>
      </c>
      <c r="S172" s="4">
        <f t="shared" si="20"/>
        <v>-1.7114170619775618E-7</v>
      </c>
    </row>
    <row r="173" spans="1:19" outlineLevel="1" x14ac:dyDescent="0.2">
      <c r="A173" t="s">
        <v>273</v>
      </c>
      <c r="B173" t="s">
        <v>274</v>
      </c>
      <c r="C173" s="4">
        <f>+payroll!G173</f>
        <v>3.7190657073416227E-5</v>
      </c>
      <c r="D173" s="4">
        <f>+IFR!T173</f>
        <v>3.6775916103935644E-5</v>
      </c>
      <c r="E173" s="4">
        <f>+claims!R173</f>
        <v>0</v>
      </c>
      <c r="F173" s="4">
        <f>+costs!L173</f>
        <v>0</v>
      </c>
      <c r="H173" s="4">
        <f t="shared" si="22"/>
        <v>9.2458216471689838E-6</v>
      </c>
      <c r="J173" s="17">
        <f t="shared" si="21"/>
        <v>467.66240795745722</v>
      </c>
      <c r="L173" s="7">
        <f>+J173/payroll!F173</f>
        <v>1.5172142311303872E-3</v>
      </c>
      <c r="O173" s="17">
        <v>471.89309501002111</v>
      </c>
      <c r="P173" s="17">
        <f t="shared" si="19"/>
        <v>-4.2306870525638942</v>
      </c>
      <c r="R173" s="4">
        <v>9.2510212443729211E-6</v>
      </c>
      <c r="S173" s="4">
        <f t="shared" si="20"/>
        <v>-5.1995972039372516E-9</v>
      </c>
    </row>
    <row r="174" spans="1:19" outlineLevel="1" x14ac:dyDescent="0.2">
      <c r="A174" t="s">
        <v>275</v>
      </c>
      <c r="B174" t="s">
        <v>276</v>
      </c>
      <c r="C174" s="4">
        <f>+payroll!G174</f>
        <v>5.5418030572223617E-5</v>
      </c>
      <c r="D174" s="4">
        <f>+IFR!T174</f>
        <v>5.8666342356278286E-5</v>
      </c>
      <c r="E174" s="4">
        <f>+claims!R174</f>
        <v>0</v>
      </c>
      <c r="F174" s="4">
        <f>+costs!L174</f>
        <v>0</v>
      </c>
      <c r="H174" s="4">
        <f t="shared" si="22"/>
        <v>1.4260546616062739E-5</v>
      </c>
      <c r="J174" s="17">
        <f t="shared" si="21"/>
        <v>721.31194216789959</v>
      </c>
      <c r="L174" s="7">
        <f>+J174/payroll!F174</f>
        <v>1.5704363250205785E-3</v>
      </c>
      <c r="O174" s="17">
        <v>727.82339446818958</v>
      </c>
      <c r="P174" s="17">
        <f t="shared" si="19"/>
        <v>-6.5114523002899887</v>
      </c>
      <c r="R174" s="4">
        <v>1.4268294568357375E-5</v>
      </c>
      <c r="S174" s="4">
        <f t="shared" si="20"/>
        <v>-7.7479522946364226E-9</v>
      </c>
    </row>
    <row r="175" spans="1:19" outlineLevel="1" x14ac:dyDescent="0.2">
      <c r="A175" t="s">
        <v>277</v>
      </c>
      <c r="B175" t="s">
        <v>278</v>
      </c>
      <c r="C175" s="4">
        <f>+payroll!G175</f>
        <v>5.1327736333879752E-5</v>
      </c>
      <c r="D175" s="4">
        <f>+IFR!T175</f>
        <v>4.8158937755153818E-5</v>
      </c>
      <c r="E175" s="4">
        <f>+claims!R175</f>
        <v>0</v>
      </c>
      <c r="F175" s="4">
        <f>+costs!L175</f>
        <v>0</v>
      </c>
      <c r="H175" s="4">
        <f t="shared" si="22"/>
        <v>1.2435834261129195E-5</v>
      </c>
      <c r="J175" s="17">
        <f t="shared" si="21"/>
        <v>629.01626458480098</v>
      </c>
      <c r="L175" s="7">
        <f>+J175/payroll!F175</f>
        <v>1.4786250566758367E-3</v>
      </c>
      <c r="O175" s="17">
        <v>634.71594231475649</v>
      </c>
      <c r="P175" s="17">
        <f t="shared" si="19"/>
        <v>-5.6996777299555106</v>
      </c>
      <c r="R175" s="4">
        <v>1.2443010352527615E-5</v>
      </c>
      <c r="S175" s="4">
        <f t="shared" si="20"/>
        <v>-7.1760913984192018E-9</v>
      </c>
    </row>
    <row r="176" spans="1:19" outlineLevel="1" x14ac:dyDescent="0.2">
      <c r="A176" t="s">
        <v>279</v>
      </c>
      <c r="B176" t="s">
        <v>280</v>
      </c>
      <c r="C176" s="4">
        <f>+payroll!G176</f>
        <v>9.611455182203679E-5</v>
      </c>
      <c r="D176" s="4">
        <f>+IFR!T176</f>
        <v>8.8437322059464282E-5</v>
      </c>
      <c r="E176" s="4">
        <f>+claims!R176</f>
        <v>0</v>
      </c>
      <c r="F176" s="4">
        <f>+costs!L176</f>
        <v>0</v>
      </c>
      <c r="H176" s="4">
        <f t="shared" si="22"/>
        <v>2.3068984235187634E-5</v>
      </c>
      <c r="J176" s="17">
        <f t="shared" si="21"/>
        <v>1166.8510521035028</v>
      </c>
      <c r="L176" s="7">
        <f>+J176/payroll!F176</f>
        <v>1.4647873290818034E-3</v>
      </c>
      <c r="O176" s="17">
        <v>1177.4306036470939</v>
      </c>
      <c r="P176" s="17">
        <f t="shared" si="19"/>
        <v>-10.579551543591151</v>
      </c>
      <c r="R176" s="4">
        <v>2.3082421936864293E-5</v>
      </c>
      <c r="S176" s="4">
        <f t="shared" si="20"/>
        <v>-1.3437701676659064E-8</v>
      </c>
    </row>
    <row r="177" spans="1:19" outlineLevel="1" x14ac:dyDescent="0.2">
      <c r="A177" t="s">
        <v>281</v>
      </c>
      <c r="B177" t="s">
        <v>282</v>
      </c>
      <c r="C177" s="4">
        <f>+payroll!G177</f>
        <v>1.5449566819055875E-5</v>
      </c>
      <c r="D177" s="4">
        <f>+IFR!T177</f>
        <v>2.2766043302436349E-5</v>
      </c>
      <c r="E177" s="4">
        <f>+claims!R177</f>
        <v>0</v>
      </c>
      <c r="F177" s="4">
        <f>+costs!L177</f>
        <v>0</v>
      </c>
      <c r="H177" s="4">
        <f t="shared" si="22"/>
        <v>4.7769512651865284E-6</v>
      </c>
      <c r="J177" s="17">
        <f t="shared" si="21"/>
        <v>241.6227152788083</v>
      </c>
      <c r="L177" s="7">
        <f>+J177/payroll!F177</f>
        <v>1.8869906621010514E-3</v>
      </c>
      <c r="O177" s="17">
        <v>243.78169101673842</v>
      </c>
      <c r="P177" s="17">
        <f t="shared" si="19"/>
        <v>-2.1589757379301204</v>
      </c>
      <c r="R177" s="4">
        <v>4.779111257258618E-6</v>
      </c>
      <c r="S177" s="4">
        <f t="shared" si="20"/>
        <v>-2.1599920720895827E-9</v>
      </c>
    </row>
    <row r="178" spans="1:19" outlineLevel="1" x14ac:dyDescent="0.2">
      <c r="A178" t="s">
        <v>283</v>
      </c>
      <c r="B178" t="s">
        <v>284</v>
      </c>
      <c r="C178" s="4">
        <f>+payroll!G178</f>
        <v>4.1425862772375419E-4</v>
      </c>
      <c r="D178" s="4">
        <f>+IFR!T178</f>
        <v>4.4174880177227455E-4</v>
      </c>
      <c r="E178" s="4">
        <f>+claims!R178</f>
        <v>1.7140743547412214E-4</v>
      </c>
      <c r="F178" s="4">
        <f>+costs!L178</f>
        <v>8.7302084624801214E-6</v>
      </c>
      <c r="H178" s="4">
        <f t="shared" si="22"/>
        <v>1.3795016908560998E-4</v>
      </c>
      <c r="J178" s="17">
        <f t="shared" si="21"/>
        <v>6977.6500904566528</v>
      </c>
      <c r="L178" s="7">
        <f>+J178/payroll!F178</f>
        <v>2.0322911333407793E-3</v>
      </c>
      <c r="O178" s="17">
        <v>7039.7701231294868</v>
      </c>
      <c r="P178" s="17">
        <f t="shared" si="19"/>
        <v>-62.120032672833986</v>
      </c>
      <c r="R178" s="4">
        <v>1.3800808626621177E-4</v>
      </c>
      <c r="S178" s="4">
        <f t="shared" si="20"/>
        <v>-5.7917180601788076E-8</v>
      </c>
    </row>
    <row r="179" spans="1:19" outlineLevel="1" x14ac:dyDescent="0.2">
      <c r="A179" t="s">
        <v>285</v>
      </c>
      <c r="B179" t="s">
        <v>286</v>
      </c>
      <c r="C179" s="4">
        <f>+payroll!G179</f>
        <v>2.1860712440887969E-4</v>
      </c>
      <c r="D179" s="4">
        <f>+IFR!T179</f>
        <v>2.4955085927670618E-4</v>
      </c>
      <c r="E179" s="4">
        <f>+claims!R179</f>
        <v>4.2851858868530536E-5</v>
      </c>
      <c r="F179" s="4">
        <f>+costs!L179</f>
        <v>1.5759995747663378E-4</v>
      </c>
      <c r="H179" s="4">
        <f t="shared" si="22"/>
        <v>1.5950750127695807E-4</v>
      </c>
      <c r="J179" s="17">
        <f t="shared" si="21"/>
        <v>8068.0403517517716</v>
      </c>
      <c r="L179" s="7">
        <f>+J179/payroll!F179</f>
        <v>4.4529933616471217E-3</v>
      </c>
      <c r="O179" s="17">
        <v>8138.01082860723</v>
      </c>
      <c r="P179" s="17">
        <f t="shared" si="19"/>
        <v>-69.970476855458401</v>
      </c>
      <c r="R179" s="4">
        <v>1.5953806457113685E-4</v>
      </c>
      <c r="S179" s="4">
        <f t="shared" si="20"/>
        <v>-3.0563294178782624E-8</v>
      </c>
    </row>
    <row r="180" spans="1:19" outlineLevel="1" x14ac:dyDescent="0.2">
      <c r="A180" t="s">
        <v>287</v>
      </c>
      <c r="B180" t="s">
        <v>288</v>
      </c>
      <c r="C180" s="4">
        <f>+payroll!G180</f>
        <v>2.7928597220688875E-5</v>
      </c>
      <c r="D180" s="4">
        <f>+IFR!T180</f>
        <v>3.152221380337341E-5</v>
      </c>
      <c r="E180" s="4">
        <f>+claims!R180</f>
        <v>0</v>
      </c>
      <c r="F180" s="4">
        <f>+costs!L180</f>
        <v>0</v>
      </c>
      <c r="H180" s="4">
        <f t="shared" si="22"/>
        <v>7.4313513780077861E-6</v>
      </c>
      <c r="J180" s="17">
        <f t="shared" si="21"/>
        <v>375.88478476450223</v>
      </c>
      <c r="L180" s="7">
        <f>+J180/payroll!F180</f>
        <v>1.6238799561942409E-3</v>
      </c>
      <c r="O180" s="17">
        <v>379.27120678963058</v>
      </c>
      <c r="P180" s="17">
        <f t="shared" si="19"/>
        <v>-3.3864220251283541</v>
      </c>
      <c r="R180" s="4">
        <v>7.4352560537367437E-6</v>
      </c>
      <c r="S180" s="4">
        <f t="shared" si="20"/>
        <v>-3.9046757289576064E-9</v>
      </c>
    </row>
    <row r="181" spans="1:19" outlineLevel="1" x14ac:dyDescent="0.2">
      <c r="A181" t="s">
        <v>289</v>
      </c>
      <c r="B181" t="s">
        <v>290</v>
      </c>
      <c r="C181" s="4">
        <f>+payroll!G181</f>
        <v>1.5274020320591532E-4</v>
      </c>
      <c r="D181" s="4">
        <f>+IFR!T181</f>
        <v>1.5980011164210131E-4</v>
      </c>
      <c r="E181" s="4">
        <f>+claims!R181</f>
        <v>1.7140743547412214E-4</v>
      </c>
      <c r="F181" s="4">
        <f>+costs!L181</f>
        <v>2.0725666881857112E-4</v>
      </c>
      <c r="H181" s="4">
        <f t="shared" si="22"/>
        <v>1.8913265596826306E-4</v>
      </c>
      <c r="J181" s="17">
        <f t="shared" si="21"/>
        <v>9566.5087094331084</v>
      </c>
      <c r="L181" s="7">
        <f>+J181/payroll!F181</f>
        <v>7.5569822953196796E-3</v>
      </c>
      <c r="O181" s="17">
        <v>9648.7154305522981</v>
      </c>
      <c r="P181" s="17">
        <f t="shared" si="19"/>
        <v>-82.206721119189751</v>
      </c>
      <c r="R181" s="4">
        <v>1.8915401045877263E-4</v>
      </c>
      <c r="S181" s="4">
        <f t="shared" si="20"/>
        <v>-2.1354490509570149E-8</v>
      </c>
    </row>
    <row r="182" spans="1:19" outlineLevel="1" x14ac:dyDescent="0.2">
      <c r="A182" t="s">
        <v>291</v>
      </c>
      <c r="B182" t="s">
        <v>292</v>
      </c>
      <c r="C182" s="4">
        <f>+payroll!G182</f>
        <v>1.7739038353803641E-4</v>
      </c>
      <c r="D182" s="4">
        <f>+IFR!T182</f>
        <v>1.9000889987033415E-4</v>
      </c>
      <c r="E182" s="4">
        <f>+claims!R182</f>
        <v>1.2855557660559162E-4</v>
      </c>
      <c r="F182" s="4">
        <f>+costs!L182</f>
        <v>4.6931713180837061E-6</v>
      </c>
      <c r="H182" s="4">
        <f t="shared" si="22"/>
        <v>6.8024149707735288E-5</v>
      </c>
      <c r="J182" s="17">
        <f t="shared" si="21"/>
        <v>3440.7258614293946</v>
      </c>
      <c r="L182" s="7">
        <f>+J182/payroll!F182</f>
        <v>2.3402825619942905E-3</v>
      </c>
      <c r="O182" s="17">
        <v>3471.1659421475697</v>
      </c>
      <c r="P182" s="17">
        <f t="shared" si="19"/>
        <v>-30.440080718175068</v>
      </c>
      <c r="R182" s="4">
        <v>6.8048950521026346E-5</v>
      </c>
      <c r="S182" s="4">
        <f t="shared" si="20"/>
        <v>-2.4800813291057933E-8</v>
      </c>
    </row>
    <row r="183" spans="1:19" outlineLevel="1" x14ac:dyDescent="0.2">
      <c r="A183" t="s">
        <v>293</v>
      </c>
      <c r="B183" t="s">
        <v>294</v>
      </c>
      <c r="C183" s="4">
        <f>+payroll!G183</f>
        <v>1.2270208419124599E-4</v>
      </c>
      <c r="D183" s="4">
        <f>+IFR!T183</f>
        <v>1.3440721718938384E-4</v>
      </c>
      <c r="E183" s="4">
        <f>+claims!R183</f>
        <v>4.2851858868530536E-5</v>
      </c>
      <c r="F183" s="4">
        <f>+costs!L183</f>
        <v>0</v>
      </c>
      <c r="H183" s="4">
        <f t="shared" si="22"/>
        <v>3.8566441502858303E-5</v>
      </c>
      <c r="J183" s="17">
        <f t="shared" si="21"/>
        <v>1950.7271054811738</v>
      </c>
      <c r="L183" s="7">
        <f>+J183/payroll!F183</f>
        <v>1.9181955383706555E-3</v>
      </c>
      <c r="O183" s="17">
        <v>1968.1430011591194</v>
      </c>
      <c r="P183" s="17">
        <f t="shared" si="19"/>
        <v>-17.415895677945628</v>
      </c>
      <c r="R183" s="4">
        <v>3.858359638701694E-5</v>
      </c>
      <c r="S183" s="4">
        <f t="shared" si="20"/>
        <v>-1.7154884158636407E-8</v>
      </c>
    </row>
    <row r="184" spans="1:19" outlineLevel="1" x14ac:dyDescent="0.2">
      <c r="A184" t="s">
        <v>295</v>
      </c>
      <c r="B184" t="s">
        <v>296</v>
      </c>
      <c r="C184" s="4">
        <f>+payroll!G184</f>
        <v>6.1615969468974268E-5</v>
      </c>
      <c r="D184" s="4">
        <f>+IFR!T184</f>
        <v>7.0487172532543311E-5</v>
      </c>
      <c r="E184" s="4">
        <f>+claims!R184</f>
        <v>4.2851858868530536E-5</v>
      </c>
      <c r="F184" s="4">
        <f>+costs!L184</f>
        <v>2.5092965362780795E-5</v>
      </c>
      <c r="H184" s="4">
        <f t="shared" si="22"/>
        <v>3.7996450798137758E-5</v>
      </c>
      <c r="J184" s="17">
        <f t="shared" si="21"/>
        <v>1921.8964362713043</v>
      </c>
      <c r="L184" s="7">
        <f>+J184/payroll!F184</f>
        <v>3.7634399690832355E-3</v>
      </c>
      <c r="O184" s="17">
        <v>1938.6322230872136</v>
      </c>
      <c r="P184" s="17">
        <f t="shared" si="19"/>
        <v>-16.73578681590925</v>
      </c>
      <c r="R184" s="4">
        <v>3.8005065279509682E-5</v>
      </c>
      <c r="S184" s="4">
        <f t="shared" si="20"/>
        <v>-8.6144813719242507E-9</v>
      </c>
    </row>
    <row r="185" spans="1:19" outlineLevel="1" x14ac:dyDescent="0.2">
      <c r="A185" t="s">
        <v>297</v>
      </c>
      <c r="B185" t="s">
        <v>298</v>
      </c>
      <c r="C185" s="4">
        <f>+payroll!G185</f>
        <v>6.3104210108974826E-5</v>
      </c>
      <c r="D185" s="4">
        <f>+IFR!T185</f>
        <v>7.2676215157777588E-5</v>
      </c>
      <c r="E185" s="4">
        <f>+claims!R185</f>
        <v>0</v>
      </c>
      <c r="F185" s="4">
        <f>+costs!L185</f>
        <v>0</v>
      </c>
      <c r="H185" s="4">
        <f t="shared" si="22"/>
        <v>1.6972553158344053E-5</v>
      </c>
      <c r="J185" s="17">
        <f t="shared" si="21"/>
        <v>858.48779936691926</v>
      </c>
      <c r="L185" s="7">
        <f>+J185/payroll!F185</f>
        <v>1.6414365137724781E-3</v>
      </c>
      <c r="O185" s="17">
        <v>866.2172239585733</v>
      </c>
      <c r="P185" s="17">
        <f t="shared" si="19"/>
        <v>-7.7294245916540376</v>
      </c>
      <c r="R185" s="4">
        <v>1.6981375709496926E-5</v>
      </c>
      <c r="S185" s="4">
        <f t="shared" si="20"/>
        <v>-8.8225511528724912E-9</v>
      </c>
    </row>
    <row r="186" spans="1:19" outlineLevel="1" x14ac:dyDescent="0.2">
      <c r="A186" t="s">
        <v>299</v>
      </c>
      <c r="B186" t="s">
        <v>300</v>
      </c>
      <c r="C186" s="4">
        <f>+payroll!G186</f>
        <v>3.9324140608357006E-3</v>
      </c>
      <c r="D186" s="4">
        <f>+IFR!T186</f>
        <v>4.3391202917393585E-3</v>
      </c>
      <c r="E186" s="4">
        <f>+claims!R186</f>
        <v>1.028444612844733E-3</v>
      </c>
      <c r="F186" s="4">
        <f>+costs!L186</f>
        <v>1.1626717435958931E-3</v>
      </c>
      <c r="H186" s="4">
        <f t="shared" si="22"/>
        <v>1.885811532156128E-3</v>
      </c>
      <c r="J186" s="17">
        <f t="shared" si="21"/>
        <v>95386.131783335484</v>
      </c>
      <c r="L186" s="7">
        <f>+J186/payroll!F186</f>
        <v>2.9266736291147484E-3</v>
      </c>
      <c r="O186" s="17">
        <v>96222.985339910476</v>
      </c>
      <c r="P186" s="17">
        <f t="shared" si="19"/>
        <v>-836.85355657499167</v>
      </c>
      <c r="R186" s="4">
        <v>1.8863613199459773E-3</v>
      </c>
      <c r="S186" s="4">
        <f t="shared" si="20"/>
        <v>-5.4978778984927576E-7</v>
      </c>
    </row>
    <row r="187" spans="1:19" outlineLevel="1" x14ac:dyDescent="0.2">
      <c r="A187" t="s">
        <v>301</v>
      </c>
      <c r="B187" t="s">
        <v>302</v>
      </c>
      <c r="C187" s="4">
        <f>+payroll!G187</f>
        <v>5.8144352279854645E-5</v>
      </c>
      <c r="D187" s="4">
        <f>+IFR!T187</f>
        <v>6.04175764564657E-5</v>
      </c>
      <c r="E187" s="4">
        <f>+claims!R187</f>
        <v>8.5703717737061071E-5</v>
      </c>
      <c r="F187" s="4">
        <f>+costs!L187</f>
        <v>0</v>
      </c>
      <c r="H187" s="4">
        <f t="shared" si="22"/>
        <v>2.7675798752599204E-5</v>
      </c>
      <c r="J187" s="17">
        <f t="shared" si="21"/>
        <v>1399.8680896845533</v>
      </c>
      <c r="L187" s="7">
        <f>+J187/payroll!F187</f>
        <v>2.9048778461832495E-3</v>
      </c>
      <c r="O187" s="17">
        <v>1412.1526758441235</v>
      </c>
      <c r="P187" s="17">
        <f t="shared" si="19"/>
        <v>-12.284586159570154</v>
      </c>
      <c r="R187" s="4">
        <v>2.7683927869838037E-5</v>
      </c>
      <c r="S187" s="4">
        <f t="shared" si="20"/>
        <v>-8.129117238833255E-9</v>
      </c>
    </row>
    <row r="188" spans="1:19" outlineLevel="1" x14ac:dyDescent="0.2">
      <c r="A188" t="s">
        <v>303</v>
      </c>
      <c r="B188" t="s">
        <v>304</v>
      </c>
      <c r="C188" s="4">
        <f>+payroll!G188</f>
        <v>1.4154438987715684E-5</v>
      </c>
      <c r="D188" s="4">
        <f>+IFR!T188</f>
        <v>2.3641660352530056E-5</v>
      </c>
      <c r="E188" s="4">
        <f>+claims!R188</f>
        <v>0</v>
      </c>
      <c r="F188" s="4">
        <f>+costs!L188</f>
        <v>0</v>
      </c>
      <c r="H188" s="4">
        <f t="shared" si="22"/>
        <v>4.7245124175307177E-6</v>
      </c>
      <c r="J188" s="17">
        <f t="shared" si="21"/>
        <v>238.97030874306901</v>
      </c>
      <c r="L188" s="7">
        <f>+J188/payroll!F188</f>
        <v>2.0370401147170466E-3</v>
      </c>
      <c r="O188" s="17">
        <v>241.09755749933288</v>
      </c>
      <c r="P188" s="17">
        <f t="shared" si="19"/>
        <v>-2.1272487562638673</v>
      </c>
      <c r="R188" s="4">
        <v>4.7264913387753334E-6</v>
      </c>
      <c r="S188" s="4">
        <f t="shared" si="20"/>
        <v>-1.9789212446157288E-9</v>
      </c>
    </row>
    <row r="189" spans="1:19" outlineLevel="1" x14ac:dyDescent="0.2">
      <c r="A189" t="s">
        <v>305</v>
      </c>
      <c r="B189" t="s">
        <v>306</v>
      </c>
      <c r="C189" s="4">
        <f>+payroll!G189</f>
        <v>8.3093808264141826E-5</v>
      </c>
      <c r="D189" s="4">
        <f>+IFR!T189</f>
        <v>7.5303066308058701E-5</v>
      </c>
      <c r="E189" s="4">
        <f>+claims!R189</f>
        <v>4.2851858868530536E-5</v>
      </c>
      <c r="F189" s="4">
        <f>+costs!L189</f>
        <v>0</v>
      </c>
      <c r="H189" s="4">
        <f t="shared" si="22"/>
        <v>2.6227388151804645E-5</v>
      </c>
      <c r="J189" s="17">
        <f t="shared" si="21"/>
        <v>1326.6061109088653</v>
      </c>
      <c r="L189" s="7">
        <f>+J189/payroll!F189</f>
        <v>1.92628981135781E-3</v>
      </c>
      <c r="O189" s="17">
        <v>1338.4474164349811</v>
      </c>
      <c r="P189" s="17">
        <f t="shared" si="19"/>
        <v>-11.841305526115775</v>
      </c>
      <c r="R189" s="4">
        <v>2.6239005433324079E-5</v>
      </c>
      <c r="S189" s="4">
        <f t="shared" si="20"/>
        <v>-1.1617281519434833E-8</v>
      </c>
    </row>
    <row r="190" spans="1:19" outlineLevel="1" x14ac:dyDescent="0.2">
      <c r="A190" t="s">
        <v>307</v>
      </c>
      <c r="B190" t="s">
        <v>308</v>
      </c>
      <c r="C190" s="4">
        <f>+payroll!G190</f>
        <v>1.0995027776932453E-3</v>
      </c>
      <c r="D190" s="4">
        <f>+IFR!T190</f>
        <v>1.1234166752702246E-3</v>
      </c>
      <c r="E190" s="4">
        <f>+claims!R190</f>
        <v>3.8566672981677478E-4</v>
      </c>
      <c r="F190" s="4">
        <f>+costs!L190</f>
        <v>4.5347847182727603E-4</v>
      </c>
      <c r="H190" s="4">
        <f t="shared" si="22"/>
        <v>6.0780202418931565E-4</v>
      </c>
      <c r="J190" s="17">
        <f t="shared" si="21"/>
        <v>30743.201528317011</v>
      </c>
      <c r="L190" s="7">
        <f>+J190/payroll!F190</f>
        <v>3.3736580326992676E-3</v>
      </c>
      <c r="O190" s="17">
        <v>31011.724054859606</v>
      </c>
      <c r="P190" s="17">
        <f t="shared" si="19"/>
        <v>-268.52252654259428</v>
      </c>
      <c r="R190" s="4">
        <v>6.0795574482827423E-4</v>
      </c>
      <c r="S190" s="4">
        <f t="shared" si="20"/>
        <v>-1.5372063895857831E-7</v>
      </c>
    </row>
    <row r="191" spans="1:19" outlineLevel="1" x14ac:dyDescent="0.2">
      <c r="A191" t="s">
        <v>309</v>
      </c>
      <c r="B191" t="s">
        <v>310</v>
      </c>
      <c r="C191" s="4">
        <f>+payroll!G191</f>
        <v>8.7511122504535687E-5</v>
      </c>
      <c r="D191" s="4">
        <f>+IFR!T191</f>
        <v>9.85069181355419E-5</v>
      </c>
      <c r="E191" s="4">
        <f>+claims!R191</f>
        <v>8.5703717737061071E-5</v>
      </c>
      <c r="F191" s="4">
        <f>+costs!L191</f>
        <v>2.6170441348538783E-4</v>
      </c>
      <c r="H191" s="4">
        <f t="shared" si="22"/>
        <v>1.9313046083180155E-4</v>
      </c>
      <c r="J191" s="17">
        <f t="shared" si="21"/>
        <v>9768.7214624336939</v>
      </c>
      <c r="L191" s="7">
        <f>+J191/payroll!F191</f>
        <v>1.3468609754315658E-2</v>
      </c>
      <c r="O191" s="17">
        <v>9852.1776182665035</v>
      </c>
      <c r="P191" s="17">
        <f t="shared" si="19"/>
        <v>-83.4561558328096</v>
      </c>
      <c r="R191" s="4">
        <v>1.9314269569463253E-4</v>
      </c>
      <c r="S191" s="4">
        <f t="shared" si="20"/>
        <v>-1.2234862830978396E-8</v>
      </c>
    </row>
    <row r="192" spans="1:19" outlineLevel="1" x14ac:dyDescent="0.2">
      <c r="A192" t="s">
        <v>311</v>
      </c>
      <c r="B192" t="s">
        <v>312</v>
      </c>
      <c r="C192" s="4">
        <f>+payroll!G192</f>
        <v>3.8968620701866868E-5</v>
      </c>
      <c r="D192" s="4">
        <f>+IFR!T192</f>
        <v>3.3711256428607673E-5</v>
      </c>
      <c r="E192" s="4">
        <f>+claims!R192</f>
        <v>0</v>
      </c>
      <c r="F192" s="4">
        <f>+costs!L192</f>
        <v>0</v>
      </c>
      <c r="H192" s="4">
        <f t="shared" si="22"/>
        <v>9.0849846413093169E-6</v>
      </c>
      <c r="J192" s="17">
        <f t="shared" si="21"/>
        <v>459.52712000584177</v>
      </c>
      <c r="L192" s="7">
        <f>+J192/payroll!F192</f>
        <v>1.4228018156594222E-3</v>
      </c>
      <c r="O192" s="17">
        <v>463.70150520440512</v>
      </c>
      <c r="P192" s="17">
        <f t="shared" si="19"/>
        <v>-4.1743851985633569</v>
      </c>
      <c r="R192" s="4">
        <v>9.0904328142427173E-6</v>
      </c>
      <c r="S192" s="4">
        <f t="shared" si="20"/>
        <v>-5.4481729334004752E-9</v>
      </c>
    </row>
    <row r="193" spans="1:19" outlineLevel="1" x14ac:dyDescent="0.2">
      <c r="A193" t="s">
        <v>313</v>
      </c>
      <c r="B193" t="s">
        <v>314</v>
      </c>
      <c r="C193" s="4">
        <f>+payroll!G193</f>
        <v>9.7962799013296195E-5</v>
      </c>
      <c r="D193" s="4">
        <f>+IFR!T193</f>
        <v>1.0945213126171322E-4</v>
      </c>
      <c r="E193" s="4">
        <f>+claims!R193</f>
        <v>2.1425929434265269E-4</v>
      </c>
      <c r="F193" s="4">
        <f>+costs!L193</f>
        <v>1.9762008997283973E-6</v>
      </c>
      <c r="H193" s="4">
        <f t="shared" si="22"/>
        <v>5.9251480975611124E-5</v>
      </c>
      <c r="J193" s="17">
        <f t="shared" si="21"/>
        <v>2996.9959756453131</v>
      </c>
      <c r="L193" s="7">
        <f>+J193/payroll!F193</f>
        <v>3.6912484020339945E-3</v>
      </c>
      <c r="O193" s="17">
        <v>3023.1070818568237</v>
      </c>
      <c r="P193" s="17">
        <f t="shared" si="19"/>
        <v>-26.11110621151056</v>
      </c>
      <c r="R193" s="4">
        <v>5.9265177079308183E-5</v>
      </c>
      <c r="S193" s="4">
        <f t="shared" si="20"/>
        <v>-1.369610369705848E-8</v>
      </c>
    </row>
    <row r="194" spans="1:19" outlineLevel="1" x14ac:dyDescent="0.2">
      <c r="A194" t="s">
        <v>315</v>
      </c>
      <c r="B194" t="s">
        <v>316</v>
      </c>
      <c r="C194" s="4">
        <f>+payroll!G194</f>
        <v>1.0847737290497261E-4</v>
      </c>
      <c r="D194" s="4">
        <f>+IFR!T194</f>
        <v>8.7561705009370582E-5</v>
      </c>
      <c r="E194" s="4">
        <f>+claims!R194</f>
        <v>0</v>
      </c>
      <c r="F194" s="4">
        <f>+costs!L194</f>
        <v>0</v>
      </c>
      <c r="H194" s="4">
        <f t="shared" si="22"/>
        <v>2.4504884739292897E-5</v>
      </c>
      <c r="J194" s="17">
        <f t="shared" si="21"/>
        <v>1239.4802583507169</v>
      </c>
      <c r="L194" s="7">
        <f>+J194/payroll!F194</f>
        <v>1.3786332626291001E-3</v>
      </c>
      <c r="O194" s="17">
        <v>1250.7638230125649</v>
      </c>
      <c r="P194" s="17">
        <f t="shared" si="19"/>
        <v>-11.283564661848004</v>
      </c>
      <c r="R194" s="4">
        <v>2.4520050877490825E-5</v>
      </c>
      <c r="S194" s="4">
        <f t="shared" si="20"/>
        <v>-1.5166138197927952E-8</v>
      </c>
    </row>
    <row r="195" spans="1:19" outlineLevel="1" x14ac:dyDescent="0.2">
      <c r="A195" t="s">
        <v>317</v>
      </c>
      <c r="B195" t="s">
        <v>318</v>
      </c>
      <c r="C195" s="4">
        <f>+payroll!G195</f>
        <v>4.6746221823933065E-5</v>
      </c>
      <c r="D195" s="4">
        <f>+IFR!T195</f>
        <v>5.4726065630856609E-5</v>
      </c>
      <c r="E195" s="4">
        <f>+claims!R195</f>
        <v>8.5703717737061071E-5</v>
      </c>
      <c r="F195" s="4">
        <f>+costs!L195</f>
        <v>7.5580815670245346E-6</v>
      </c>
      <c r="H195" s="4">
        <f t="shared" si="22"/>
        <v>3.0074442532622591E-5</v>
      </c>
      <c r="J195" s="17">
        <f t="shared" si="21"/>
        <v>1521.1937618427858</v>
      </c>
      <c r="L195" s="7">
        <f>+J195/payroll!F195</f>
        <v>3.9263256550102999E-3</v>
      </c>
      <c r="O195" s="17">
        <v>1534.4258190481989</v>
      </c>
      <c r="P195" s="17">
        <f t="shared" si="19"/>
        <v>-13.232057205413184</v>
      </c>
      <c r="R195" s="4">
        <v>3.0080978085995862E-5</v>
      </c>
      <c r="S195" s="4">
        <f t="shared" si="20"/>
        <v>-6.5355533732717162E-9</v>
      </c>
    </row>
    <row r="196" spans="1:19" outlineLevel="1" x14ac:dyDescent="0.2">
      <c r="A196" t="s">
        <v>319</v>
      </c>
      <c r="B196" t="s">
        <v>320</v>
      </c>
      <c r="C196" s="4">
        <f>+payroll!G196</f>
        <v>1.2541852186068257E-4</v>
      </c>
      <c r="D196" s="4">
        <f>+IFR!T196</f>
        <v>1.3353160013929014E-4</v>
      </c>
      <c r="E196" s="4">
        <f>+claims!R196</f>
        <v>0</v>
      </c>
      <c r="F196" s="4">
        <f>+costs!L196</f>
        <v>0</v>
      </c>
      <c r="H196" s="4">
        <f t="shared" si="22"/>
        <v>3.2368765249996589E-5</v>
      </c>
      <c r="J196" s="17">
        <f t="shared" si="21"/>
        <v>1637.2427759363204</v>
      </c>
      <c r="L196" s="7">
        <f>+J196/payroll!F196</f>
        <v>1.5750694295958033E-3</v>
      </c>
      <c r="O196" s="17">
        <v>1652.0199121967869</v>
      </c>
      <c r="P196" s="17">
        <f t="shared" si="19"/>
        <v>-14.777136260466477</v>
      </c>
      <c r="R196" s="4">
        <v>3.2386299917219631E-5</v>
      </c>
      <c r="S196" s="4">
        <f t="shared" si="20"/>
        <v>-1.7534667223042318E-8</v>
      </c>
    </row>
    <row r="197" spans="1:19" outlineLevel="1" x14ac:dyDescent="0.2">
      <c r="A197" t="s">
        <v>321</v>
      </c>
      <c r="B197" t="s">
        <v>322</v>
      </c>
      <c r="C197" s="4">
        <f>+payroll!G197</f>
        <v>3.5461898633888302E-5</v>
      </c>
      <c r="D197" s="4">
        <f>+IFR!T197</f>
        <v>3.6775916103935644E-5</v>
      </c>
      <c r="E197" s="4">
        <f>+claims!R197</f>
        <v>0</v>
      </c>
      <c r="F197" s="4">
        <f>+costs!L197</f>
        <v>0</v>
      </c>
      <c r="H197" s="4">
        <f t="shared" si="22"/>
        <v>9.029726842227994E-6</v>
      </c>
      <c r="J197" s="17">
        <f t="shared" si="21"/>
        <v>456.73212823951087</v>
      </c>
      <c r="L197" s="7">
        <f>+J197/payroll!F197</f>
        <v>1.5539887702215474E-3</v>
      </c>
      <c r="O197" s="17">
        <v>460.8578051236513</v>
      </c>
      <c r="P197" s="17">
        <f t="shared" si="19"/>
        <v>-4.1256768841404323</v>
      </c>
      <c r="R197" s="4">
        <v>9.0346847430421428E-6</v>
      </c>
      <c r="S197" s="4">
        <f t="shared" si="20"/>
        <v>-4.9579008141487112E-9</v>
      </c>
    </row>
    <row r="198" spans="1:19" outlineLevel="1" x14ac:dyDescent="0.2">
      <c r="A198" t="s">
        <v>323</v>
      </c>
      <c r="B198" t="s">
        <v>324</v>
      </c>
      <c r="C198" s="4">
        <f>+payroll!G198</f>
        <v>1.2009879126882041E-4</v>
      </c>
      <c r="D198" s="4">
        <f>+IFR!T198</f>
        <v>1.208351529129314E-4</v>
      </c>
      <c r="E198" s="4">
        <f>+claims!R198</f>
        <v>0</v>
      </c>
      <c r="F198" s="4">
        <f>+costs!L198</f>
        <v>0</v>
      </c>
      <c r="H198" s="4">
        <f t="shared" si="22"/>
        <v>3.0116743022718976E-5</v>
      </c>
      <c r="J198" s="17">
        <f t="shared" si="21"/>
        <v>1523.3333606595459</v>
      </c>
      <c r="L198" s="7">
        <f>+J198/payroll!F198</f>
        <v>1.5303987920536823E-3</v>
      </c>
      <c r="O198" s="17">
        <v>1537.1066847740892</v>
      </c>
      <c r="P198" s="17">
        <f t="shared" si="19"/>
        <v>-13.773324114543357</v>
      </c>
      <c r="R198" s="4">
        <v>3.0133533942493393E-5</v>
      </c>
      <c r="S198" s="4">
        <f t="shared" si="20"/>
        <v>-1.679091977441785E-8</v>
      </c>
    </row>
    <row r="199" spans="1:19" outlineLevel="1" x14ac:dyDescent="0.2">
      <c r="A199" t="s">
        <v>325</v>
      </c>
      <c r="B199" t="s">
        <v>326</v>
      </c>
      <c r="C199" s="4">
        <f>+payroll!G199</f>
        <v>7.4285525146419268E-5</v>
      </c>
      <c r="D199" s="4">
        <f>+IFR!T199</f>
        <v>8.2308002708808342E-5</v>
      </c>
      <c r="E199" s="4">
        <f>+claims!R199</f>
        <v>0</v>
      </c>
      <c r="F199" s="4">
        <f>+costs!L199</f>
        <v>0</v>
      </c>
      <c r="H199" s="4">
        <f t="shared" si="22"/>
        <v>1.9574190981903451E-5</v>
      </c>
      <c r="J199" s="17">
        <f t="shared" si="21"/>
        <v>990.08110233437696</v>
      </c>
      <c r="L199" s="7">
        <f>+J199/payroll!F199</f>
        <v>1.6081067353490687E-3</v>
      </c>
      <c r="O199" s="17">
        <v>999.00608905676404</v>
      </c>
      <c r="P199" s="17">
        <f t="shared" si="19"/>
        <v>-8.9249867223870751</v>
      </c>
      <c r="R199" s="4">
        <v>1.9584576784124742E-5</v>
      </c>
      <c r="S199" s="4">
        <f t="shared" si="20"/>
        <v>-1.0385802221290634E-8</v>
      </c>
    </row>
    <row r="200" spans="1:19" outlineLevel="1" x14ac:dyDescent="0.2">
      <c r="A200" t="s">
        <v>327</v>
      </c>
      <c r="B200" t="s">
        <v>328</v>
      </c>
      <c r="C200" s="4">
        <f>+payroll!G200</f>
        <v>5.2903221552422805E-4</v>
      </c>
      <c r="D200" s="4">
        <f>+IFR!T200</f>
        <v>5.4769846483361301E-4</v>
      </c>
      <c r="E200" s="4">
        <f>+claims!R200</f>
        <v>1.2855557660559162E-4</v>
      </c>
      <c r="F200" s="4">
        <f>+costs!L200</f>
        <v>5.7018839531292326E-5</v>
      </c>
      <c r="H200" s="4">
        <f t="shared" si="22"/>
        <v>1.8808597525434424E-4</v>
      </c>
      <c r="J200" s="17">
        <f t="shared" si="21"/>
        <v>9513.5666084805343</v>
      </c>
      <c r="L200" s="7">
        <f>+J200/payroll!F200</f>
        <v>2.1697492228262205E-3</v>
      </c>
      <c r="O200" s="17">
        <v>9598.0079984260974</v>
      </c>
      <c r="P200" s="17">
        <f t="shared" si="19"/>
        <v>-84.44138994556306</v>
      </c>
      <c r="R200" s="4">
        <v>1.8815993884211313E-4</v>
      </c>
      <c r="S200" s="4">
        <f t="shared" si="20"/>
        <v>-7.396358776888632E-8</v>
      </c>
    </row>
    <row r="201" spans="1:19" outlineLevel="1" x14ac:dyDescent="0.2">
      <c r="A201" t="s">
        <v>329</v>
      </c>
      <c r="B201" t="s">
        <v>330</v>
      </c>
      <c r="C201" s="4">
        <f>+payroll!G201</f>
        <v>7.4516185608124725E-5</v>
      </c>
      <c r="D201" s="4">
        <f>+IFR!T201</f>
        <v>8.9312939109557996E-5</v>
      </c>
      <c r="E201" s="4">
        <f>+claims!R201</f>
        <v>8.5703717737061071E-5</v>
      </c>
      <c r="F201" s="4">
        <f>+costs!L201</f>
        <v>3.0038284257748759E-6</v>
      </c>
      <c r="H201" s="4">
        <f t="shared" si="22"/>
        <v>3.5136495305734426E-5</v>
      </c>
      <c r="J201" s="17">
        <f t="shared" ref="J201:J233" si="23">(+H201*$J$273)</f>
        <v>1777.2371811754601</v>
      </c>
      <c r="L201" s="7">
        <f>+J201/payroll!F201</f>
        <v>2.8776838019018377E-3</v>
      </c>
      <c r="O201" s="17">
        <v>1792.8383565109043</v>
      </c>
      <c r="P201" s="17">
        <f t="shared" si="19"/>
        <v>-15.601175335444168</v>
      </c>
      <c r="R201" s="4">
        <v>3.5146913356417725E-5</v>
      </c>
      <c r="S201" s="4">
        <f t="shared" si="20"/>
        <v>-1.0418050683298915E-8</v>
      </c>
    </row>
    <row r="202" spans="1:19" outlineLevel="1" x14ac:dyDescent="0.2">
      <c r="A202" t="s">
        <v>331</v>
      </c>
      <c r="B202" t="s">
        <v>332</v>
      </c>
      <c r="C202" s="4">
        <f>+payroll!G202</f>
        <v>3.3047277463451376E-4</v>
      </c>
      <c r="D202" s="4">
        <f>+IFR!T202</f>
        <v>3.3448571313579562E-4</v>
      </c>
      <c r="E202" s="4">
        <f>+claims!R202</f>
        <v>1.2855557660559162E-4</v>
      </c>
      <c r="F202" s="4">
        <f>+costs!L202</f>
        <v>2.2306115355198012E-5</v>
      </c>
      <c r="H202" s="4">
        <f t="shared" si="22"/>
        <v>1.1578681667524622E-4</v>
      </c>
      <c r="J202" s="17">
        <f t="shared" si="23"/>
        <v>5856.6067530249684</v>
      </c>
      <c r="L202" s="7">
        <f>+J202/payroll!F202</f>
        <v>2.1382509552306042E-3</v>
      </c>
      <c r="O202" s="17">
        <v>5908.6235760727141</v>
      </c>
      <c r="P202" s="17">
        <f t="shared" si="19"/>
        <v>-52.016823047745675</v>
      </c>
      <c r="R202" s="4">
        <v>1.1583301982007302E-4</v>
      </c>
      <c r="S202" s="4">
        <f t="shared" si="20"/>
        <v>-4.6203144826799077E-8</v>
      </c>
    </row>
    <row r="203" spans="1:19" outlineLevel="1" x14ac:dyDescent="0.2">
      <c r="A203" t="s">
        <v>333</v>
      </c>
      <c r="B203" t="s">
        <v>334</v>
      </c>
      <c r="C203" s="4">
        <f>+payroll!G203</f>
        <v>2.9404261863327126E-5</v>
      </c>
      <c r="D203" s="4">
        <f>+IFR!T203</f>
        <v>3.020878822823285E-5</v>
      </c>
      <c r="E203" s="4">
        <f>+claims!R203</f>
        <v>0</v>
      </c>
      <c r="F203" s="4">
        <f>+costs!L203</f>
        <v>0</v>
      </c>
      <c r="H203" s="4">
        <f t="shared" si="22"/>
        <v>7.451631261444997E-6</v>
      </c>
      <c r="J203" s="17">
        <f t="shared" si="23"/>
        <v>376.91056045900166</v>
      </c>
      <c r="L203" s="7">
        <f>+J203/payroll!F203</f>
        <v>1.546594002478581E-3</v>
      </c>
      <c r="O203" s="17">
        <v>380.31620427667565</v>
      </c>
      <c r="P203" s="17">
        <f t="shared" si="19"/>
        <v>-3.4056438176739903</v>
      </c>
      <c r="R203" s="4">
        <v>7.4557422487143685E-6</v>
      </c>
      <c r="S203" s="4">
        <f t="shared" si="20"/>
        <v>-4.1109872693715472E-9</v>
      </c>
    </row>
    <row r="204" spans="1:19" outlineLevel="1" x14ac:dyDescent="0.2">
      <c r="A204" t="s">
        <v>335</v>
      </c>
      <c r="B204" t="s">
        <v>336</v>
      </c>
      <c r="C204" s="4">
        <f>+payroll!G204</f>
        <v>1.055807999106172E-4</v>
      </c>
      <c r="D204" s="4">
        <f>+IFR!T204</f>
        <v>9.67556840353545E-5</v>
      </c>
      <c r="E204" s="4">
        <f>+claims!R204</f>
        <v>0</v>
      </c>
      <c r="F204" s="4">
        <f>+costs!L204</f>
        <v>0</v>
      </c>
      <c r="H204" s="4">
        <f t="shared" si="22"/>
        <v>2.5292060493246461E-5</v>
      </c>
      <c r="J204" s="17">
        <f t="shared" si="23"/>
        <v>1279.2963528664889</v>
      </c>
      <c r="L204" s="7">
        <f>+J204/payroll!F204</f>
        <v>1.4619567045970456E-3</v>
      </c>
      <c r="O204" s="17">
        <v>1290.8968733652541</v>
      </c>
      <c r="P204" s="17">
        <f t="shared" si="19"/>
        <v>-11.600520498765263</v>
      </c>
      <c r="R204" s="4">
        <v>2.5306821663798542E-5</v>
      </c>
      <c r="S204" s="4">
        <f t="shared" si="20"/>
        <v>-1.476117055208148E-8</v>
      </c>
    </row>
    <row r="205" spans="1:19" outlineLevel="1" x14ac:dyDescent="0.2">
      <c r="A205" t="s">
        <v>515</v>
      </c>
      <c r="B205" t="s">
        <v>513</v>
      </c>
      <c r="C205" s="4">
        <f>+payroll!G205</f>
        <v>3.129165974788616E-5</v>
      </c>
      <c r="D205" s="4">
        <f>+IFR!T205</f>
        <v>2.8895362653092293E-5</v>
      </c>
      <c r="E205" s="4">
        <f>+claims!R205</f>
        <v>0</v>
      </c>
      <c r="F205" s="4">
        <f>+costs!L205</f>
        <v>0</v>
      </c>
      <c r="H205" s="4">
        <f>(C205*$C$3)+(D205*$D$3)+(E205*$E$3)+(F205*$F$3)</f>
        <v>7.5233778001223062E-6</v>
      </c>
      <c r="J205" s="17">
        <f t="shared" si="23"/>
        <v>380.53956827689711</v>
      </c>
      <c r="L205" s="7">
        <f>+J205/payroll!F205</f>
        <v>1.4673020335552284E-3</v>
      </c>
      <c r="O205" s="17">
        <v>383.98944384576163</v>
      </c>
      <c r="P205" s="17">
        <f t="shared" si="19"/>
        <v>-3.4498755688645133</v>
      </c>
      <c r="R205" s="4">
        <v>7.5277526630404434E-6</v>
      </c>
      <c r="S205" s="4">
        <f t="shared" si="20"/>
        <v>-4.3748629181371149E-9</v>
      </c>
    </row>
    <row r="206" spans="1:19" outlineLevel="1" x14ac:dyDescent="0.2">
      <c r="A206" t="s">
        <v>337</v>
      </c>
      <c r="B206" t="s">
        <v>338</v>
      </c>
      <c r="C206" s="4">
        <f>+payroll!G206</f>
        <v>1.2103305070537575E-4</v>
      </c>
      <c r="D206" s="4">
        <f>+IFR!T206</f>
        <v>1.0157157781086986E-4</v>
      </c>
      <c r="E206" s="4">
        <f>+claims!R206</f>
        <v>0</v>
      </c>
      <c r="F206" s="4">
        <f>+costs!L206</f>
        <v>0</v>
      </c>
      <c r="H206" s="4">
        <f t="shared" si="22"/>
        <v>2.7825578564530701E-5</v>
      </c>
      <c r="J206" s="17">
        <f t="shared" si="23"/>
        <v>1407.4440943041909</v>
      </c>
      <c r="L206" s="7">
        <f>+J206/payroll!F206</f>
        <v>1.4030575030936159E-3</v>
      </c>
      <c r="O206" s="17">
        <v>1420.2414197383796</v>
      </c>
      <c r="P206" s="17">
        <f t="shared" si="19"/>
        <v>-12.797325434188679</v>
      </c>
      <c r="R206" s="4">
        <v>2.7842500102399456E-5</v>
      </c>
      <c r="S206" s="4">
        <f t="shared" si="20"/>
        <v>-1.6921537868754563E-8</v>
      </c>
    </row>
    <row r="207" spans="1:19" outlineLevel="1" x14ac:dyDescent="0.2">
      <c r="A207" t="s">
        <v>339</v>
      </c>
      <c r="B207" t="s">
        <v>340</v>
      </c>
      <c r="C207" s="4">
        <f>+payroll!G207</f>
        <v>1.0189271442715459E-4</v>
      </c>
      <c r="D207" s="4">
        <f>+IFR!T207</f>
        <v>1.3178036603910272E-4</v>
      </c>
      <c r="E207" s="4">
        <f>+claims!R207</f>
        <v>8.5703717737061071E-5</v>
      </c>
      <c r="F207" s="4">
        <f>+costs!L207</f>
        <v>1.2185196030521218E-5</v>
      </c>
      <c r="H207" s="4">
        <f t="shared" si="22"/>
        <v>4.9375810337154055E-5</v>
      </c>
      <c r="J207" s="17">
        <f t="shared" si="23"/>
        <v>2497.4752097012997</v>
      </c>
      <c r="L207" s="7">
        <f>+J207/payroll!F207</f>
        <v>2.9573746889773977E-3</v>
      </c>
      <c r="O207" s="17">
        <v>2519.3787492144006</v>
      </c>
      <c r="P207" s="17">
        <f t="shared" si="19"/>
        <v>-21.903539513100895</v>
      </c>
      <c r="R207" s="4">
        <v>4.9390055879307054E-5</v>
      </c>
      <c r="S207" s="4">
        <f t="shared" si="20"/>
        <v>-1.4245542152999601E-8</v>
      </c>
    </row>
    <row r="208" spans="1:19" outlineLevel="1" x14ac:dyDescent="0.2">
      <c r="A208" t="s">
        <v>341</v>
      </c>
      <c r="B208" t="s">
        <v>342</v>
      </c>
      <c r="C208" s="4">
        <f>+payroll!G208</f>
        <v>8.2305162483606599E-5</v>
      </c>
      <c r="D208" s="4">
        <f>+IFR!T208</f>
        <v>7.4865257783011851E-5</v>
      </c>
      <c r="E208" s="4">
        <f>+claims!R208</f>
        <v>0</v>
      </c>
      <c r="F208" s="4">
        <f>+costs!L208</f>
        <v>0</v>
      </c>
      <c r="H208" s="4">
        <f t="shared" si="22"/>
        <v>1.9646302533327306E-5</v>
      </c>
      <c r="J208" s="17">
        <f t="shared" si="23"/>
        <v>993.72857284239331</v>
      </c>
      <c r="L208" s="7">
        <f>+J208/payroll!F208</f>
        <v>1.4567633217195811E-3</v>
      </c>
      <c r="O208" s="17">
        <v>1002.7416808295782</v>
      </c>
      <c r="P208" s="17">
        <f t="shared" si="19"/>
        <v>-9.0131079871848669</v>
      </c>
      <c r="R208" s="4">
        <v>1.9657809554885827E-5</v>
      </c>
      <c r="S208" s="4">
        <f t="shared" si="20"/>
        <v>-1.1507021558520577E-8</v>
      </c>
    </row>
    <row r="209" spans="1:19" outlineLevel="1" x14ac:dyDescent="0.2">
      <c r="A209" t="s">
        <v>343</v>
      </c>
      <c r="B209" t="s">
        <v>344</v>
      </c>
      <c r="C209" s="4">
        <f>+payroll!G209</f>
        <v>1.6621677321563256E-5</v>
      </c>
      <c r="D209" s="4">
        <f>+IFR!T209</f>
        <v>1.7074532476827262E-5</v>
      </c>
      <c r="E209" s="4">
        <f>+claims!R209</f>
        <v>0</v>
      </c>
      <c r="F209" s="4">
        <f>+costs!L209</f>
        <v>0</v>
      </c>
      <c r="H209" s="4">
        <f t="shared" si="22"/>
        <v>4.2120262247988147E-6</v>
      </c>
      <c r="J209" s="17">
        <f t="shared" si="23"/>
        <v>213.04827216437977</v>
      </c>
      <c r="L209" s="7">
        <f>+J209/payroll!F209</f>
        <v>1.5465054930321089E-3</v>
      </c>
      <c r="O209" s="17">
        <v>214.97331530191857</v>
      </c>
      <c r="P209" s="17">
        <f t="shared" si="19"/>
        <v>-1.9250431375388075</v>
      </c>
      <c r="R209" s="4">
        <v>4.2143500887401086E-6</v>
      </c>
      <c r="S209" s="4">
        <f t="shared" si="20"/>
        <v>-2.3238639412939707E-9</v>
      </c>
    </row>
    <row r="210" spans="1:19" outlineLevel="1" x14ac:dyDescent="0.2">
      <c r="A210" t="s">
        <v>345</v>
      </c>
      <c r="B210" t="s">
        <v>346</v>
      </c>
      <c r="C210" s="4">
        <f>+payroll!G210</f>
        <v>1.8279071484883372E-4</v>
      </c>
      <c r="D210" s="4">
        <f>+IFR!T210</f>
        <v>2.2853605007445722E-4</v>
      </c>
      <c r="E210" s="4">
        <f>+claims!R210</f>
        <v>4.2851858868530536E-5</v>
      </c>
      <c r="F210" s="4">
        <f>+costs!L210</f>
        <v>6.2492536808263587E-6</v>
      </c>
      <c r="H210" s="4">
        <f t="shared" si="22"/>
        <v>6.1593176654186767E-5</v>
      </c>
      <c r="J210" s="17">
        <f t="shared" si="23"/>
        <v>3115.4411589440388</v>
      </c>
      <c r="L210" s="7">
        <f>+J210/payroll!F210</f>
        <v>2.0564289989684981E-3</v>
      </c>
      <c r="O210" s="17">
        <v>3143.1615617563784</v>
      </c>
      <c r="P210" s="17">
        <f t="shared" si="19"/>
        <v>-27.720402812339671</v>
      </c>
      <c r="R210" s="4">
        <v>6.1618732483651064E-5</v>
      </c>
      <c r="S210" s="4">
        <f t="shared" si="20"/>
        <v>-2.5555829464296857E-8</v>
      </c>
    </row>
    <row r="211" spans="1:19" outlineLevel="1" x14ac:dyDescent="0.2">
      <c r="A211" t="s">
        <v>347</v>
      </c>
      <c r="B211" t="s">
        <v>348</v>
      </c>
      <c r="C211" s="4">
        <f>+payroll!G211</f>
        <v>1.7473280218024755E-4</v>
      </c>
      <c r="D211" s="4">
        <f>+IFR!T211</f>
        <v>1.8519300609481877E-4</v>
      </c>
      <c r="E211" s="4">
        <f>+claims!R211</f>
        <v>4.2851858868530536E-5</v>
      </c>
      <c r="F211" s="4">
        <f>+costs!L211</f>
        <v>2.0019890676128906E-5</v>
      </c>
      <c r="H211" s="4">
        <f t="shared" si="22"/>
        <v>6.3430439270340216E-5</v>
      </c>
      <c r="J211" s="17">
        <f t="shared" si="23"/>
        <v>3208.3716406155763</v>
      </c>
      <c r="L211" s="7">
        <f>+J211/payroll!F211</f>
        <v>2.2154325116111101E-3</v>
      </c>
      <c r="O211" s="17">
        <v>3236.8225639869434</v>
      </c>
      <c r="P211" s="17">
        <f t="shared" si="19"/>
        <v>-28.450923371367026</v>
      </c>
      <c r="R211" s="4">
        <v>6.3454868529222601E-5</v>
      </c>
      <c r="S211" s="4">
        <f t="shared" si="20"/>
        <v>-2.4429258882384896E-8</v>
      </c>
    </row>
    <row r="212" spans="1:19" outlineLevel="1" x14ac:dyDescent="0.2">
      <c r="A212" t="s">
        <v>349</v>
      </c>
      <c r="B212" t="s">
        <v>350</v>
      </c>
      <c r="C212" s="4">
        <f>+payroll!G212</f>
        <v>6.7057516382121868E-5</v>
      </c>
      <c r="D212" s="4">
        <f>+IFR!T212</f>
        <v>6.8735938432355911E-5</v>
      </c>
      <c r="E212" s="4">
        <f>+claims!R212</f>
        <v>1.2855557660559162E-4</v>
      </c>
      <c r="F212" s="4">
        <f>+costs!L212</f>
        <v>2.3038092584151882E-6</v>
      </c>
      <c r="H212" s="4">
        <f t="shared" si="22"/>
        <v>3.7639803897697579E-5</v>
      </c>
      <c r="J212" s="17">
        <f t="shared" si="23"/>
        <v>1903.8568985627776</v>
      </c>
      <c r="L212" s="7">
        <f>+J212/payroll!F212</f>
        <v>3.425588051894616E-3</v>
      </c>
      <c r="O212" s="17">
        <v>1920.4785296603393</v>
      </c>
      <c r="P212" s="17">
        <f t="shared" si="19"/>
        <v>-16.621631097561703</v>
      </c>
      <c r="R212" s="4">
        <v>3.7649179157564453E-5</v>
      </c>
      <c r="S212" s="4">
        <f t="shared" si="20"/>
        <v>-9.3752598668742733E-9</v>
      </c>
    </row>
    <row r="213" spans="1:19" outlineLevel="1" x14ac:dyDescent="0.2">
      <c r="A213" t="s">
        <v>351</v>
      </c>
      <c r="B213" t="s">
        <v>352</v>
      </c>
      <c r="C213" s="4">
        <f>+payroll!G213</f>
        <v>7.317062970910816E-4</v>
      </c>
      <c r="D213" s="4">
        <f>+IFR!T213</f>
        <v>8.834976035445491E-4</v>
      </c>
      <c r="E213" s="4">
        <f>+claims!R213</f>
        <v>4.2851858868530538E-4</v>
      </c>
      <c r="F213" s="4">
        <f>+costs!L213</f>
        <v>5.8513375866323623E-4</v>
      </c>
      <c r="H213" s="4">
        <f t="shared" si="22"/>
        <v>6.1725853108019141E-4</v>
      </c>
      <c r="J213" s="17">
        <f t="shared" si="23"/>
        <v>31221.520595266284</v>
      </c>
      <c r="L213" s="7">
        <f>+J213/payroll!F213</f>
        <v>5.1483202687843746E-3</v>
      </c>
      <c r="O213" s="17">
        <v>31491.475945007671</v>
      </c>
      <c r="P213" s="17">
        <f t="shared" si="19"/>
        <v>-269.95534974138718</v>
      </c>
      <c r="R213" s="4">
        <v>6.1736083037565556E-4</v>
      </c>
      <c r="S213" s="4">
        <f t="shared" si="20"/>
        <v>-1.0229929546415155E-7</v>
      </c>
    </row>
    <row r="214" spans="1:19" outlineLevel="1" x14ac:dyDescent="0.2">
      <c r="A214" t="s">
        <v>494</v>
      </c>
      <c r="B214" t="s">
        <v>356</v>
      </c>
      <c r="C214" s="4">
        <f>+payroll!G214</f>
        <v>8.9997108924415751E-5</v>
      </c>
      <c r="D214" s="4">
        <f>+IFR!T214</f>
        <v>1.0157157781086986E-4</v>
      </c>
      <c r="E214" s="4">
        <f>+claims!R214</f>
        <v>0</v>
      </c>
      <c r="F214" s="4">
        <f>+costs!L214</f>
        <v>0</v>
      </c>
      <c r="H214" s="4">
        <f>(C214*$C$3)+(D214*$D$3)+(E214*$E$3)+(F214*$F$3)</f>
        <v>2.3946085841910702E-5</v>
      </c>
      <c r="J214" s="17">
        <f t="shared" si="23"/>
        <v>1211.2156813464928</v>
      </c>
      <c r="L214" s="7">
        <f>+J214/payroll!F214</f>
        <v>1.6238324807056324E-3</v>
      </c>
      <c r="O214" s="17">
        <v>1222.1277870767146</v>
      </c>
      <c r="P214" s="17">
        <f>+J214-O214</f>
        <v>-10.912105730221811</v>
      </c>
      <c r="R214" s="4">
        <v>2.3958668268593887E-5</v>
      </c>
      <c r="S214" s="4">
        <f>+H214-R214</f>
        <v>-1.2582426683185524E-8</v>
      </c>
    </row>
    <row r="215" spans="1:19" outlineLevel="1" x14ac:dyDescent="0.2">
      <c r="A215" t="s">
        <v>495</v>
      </c>
      <c r="B215" t="s">
        <v>357</v>
      </c>
      <c r="C215" s="4">
        <f>+payroll!G215</f>
        <v>5.3500996984791015E-5</v>
      </c>
      <c r="D215" s="4">
        <f>+IFR!T215</f>
        <v>5.4288257105809766E-5</v>
      </c>
      <c r="E215" s="4">
        <f>+claims!R215</f>
        <v>0</v>
      </c>
      <c r="F215" s="4">
        <f>+costs!L215</f>
        <v>0</v>
      </c>
      <c r="H215" s="4">
        <f>(C215*$C$3)+(D215*$D$3)+(E215*$E$3)+(F215*$F$3)</f>
        <v>1.3473656761325098E-5</v>
      </c>
      <c r="J215" s="17">
        <f t="shared" si="23"/>
        <v>681.51030870500688</v>
      </c>
      <c r="L215" s="7">
        <f>+J215/payroll!F215</f>
        <v>1.5369468596771753E-3</v>
      </c>
      <c r="O215" s="17">
        <v>687.67059884873333</v>
      </c>
      <c r="P215" s="17">
        <f>+J215-O215</f>
        <v>-6.1602901437264563</v>
      </c>
      <c r="R215" s="4">
        <v>1.348113669462611E-5</v>
      </c>
      <c r="S215" s="4">
        <f>+H215-R215</f>
        <v>-7.4799333010120903E-9</v>
      </c>
    </row>
    <row r="216" spans="1:19" outlineLevel="1" x14ac:dyDescent="0.2">
      <c r="A216" t="s">
        <v>496</v>
      </c>
      <c r="B216" t="s">
        <v>353</v>
      </c>
      <c r="C216" s="4">
        <f>+payroll!G216</f>
        <v>3.8015880189746373E-5</v>
      </c>
      <c r="D216" s="4">
        <f>+IFR!T216</f>
        <v>3.5900299053841937E-5</v>
      </c>
      <c r="E216" s="4">
        <f>+claims!R216</f>
        <v>0</v>
      </c>
      <c r="F216" s="4">
        <f>+costs!L216</f>
        <v>0</v>
      </c>
      <c r="H216" s="4">
        <f>(C216*$C$3)+(D216*$D$3)+(E216*$E$3)+(F216*$F$3)</f>
        <v>9.2395224054485379E-6</v>
      </c>
      <c r="J216" s="17">
        <f t="shared" si="23"/>
        <v>467.34378635045363</v>
      </c>
      <c r="L216" s="7">
        <f>+J216/payroll!F216</f>
        <v>1.4832683168775774E-3</v>
      </c>
      <c r="O216" s="17">
        <v>471.57765690970319</v>
      </c>
      <c r="P216" s="17">
        <f>+J216-O216</f>
        <v>-4.2338705592495671</v>
      </c>
      <c r="R216" s="4">
        <v>9.2448373764626189E-6</v>
      </c>
      <c r="S216" s="4">
        <f>+H216-R216</f>
        <v>-5.3149710140810416E-9</v>
      </c>
    </row>
    <row r="217" spans="1:19" outlineLevel="1" x14ac:dyDescent="0.2">
      <c r="A217" t="s">
        <v>355</v>
      </c>
      <c r="B217" t="s">
        <v>354</v>
      </c>
      <c r="C217" s="4">
        <f>+payroll!G217</f>
        <v>3.5692114351192463E-4</v>
      </c>
      <c r="D217" s="4">
        <f>+IFR!T217</f>
        <v>3.5068462856252915E-4</v>
      </c>
      <c r="E217" s="4">
        <f>+claims!R217</f>
        <v>1.2855557660559162E-4</v>
      </c>
      <c r="F217" s="4">
        <f>+costs!L217</f>
        <v>1.0357393689535193E-5</v>
      </c>
      <c r="H217" s="4">
        <f t="shared" si="22"/>
        <v>1.1394849421386658E-4</v>
      </c>
      <c r="J217" s="17">
        <f t="shared" si="23"/>
        <v>5763.6226633789911</v>
      </c>
      <c r="L217" s="7">
        <f>+J217/payroll!F217</f>
        <v>1.9483705757671688E-3</v>
      </c>
      <c r="O217" s="17">
        <v>5815.0396655374007</v>
      </c>
      <c r="P217" s="17">
        <f t="shared" si="19"/>
        <v>-51.417002158409559</v>
      </c>
      <c r="R217" s="4">
        <v>1.1399839508483444E-4</v>
      </c>
      <c r="S217" s="4">
        <f t="shared" si="20"/>
        <v>-4.9900870967856397E-8</v>
      </c>
    </row>
    <row r="218" spans="1:19" outlineLevel="1" x14ac:dyDescent="0.2">
      <c r="A218" t="s">
        <v>358</v>
      </c>
      <c r="B218" t="s">
        <v>359</v>
      </c>
      <c r="C218" s="4">
        <f>+payroll!G218</f>
        <v>2.9743606977395554E-4</v>
      </c>
      <c r="D218" s="4">
        <f>+IFR!T218</f>
        <v>2.7144128552904879E-4</v>
      </c>
      <c r="E218" s="4">
        <f>+claims!R218</f>
        <v>0</v>
      </c>
      <c r="F218" s="4">
        <f>+costs!L218</f>
        <v>5.259428413092388E-4</v>
      </c>
      <c r="H218" s="4">
        <f t="shared" si="22"/>
        <v>3.8667537419841879E-4</v>
      </c>
      <c r="J218" s="17">
        <f t="shared" si="23"/>
        <v>19558.406326262364</v>
      </c>
      <c r="L218" s="7">
        <f>+J218/payroll!F218</f>
        <v>7.9339256824446265E-3</v>
      </c>
      <c r="O218" s="17">
        <v>19726.369405290221</v>
      </c>
      <c r="P218" s="17">
        <f t="shared" si="19"/>
        <v>-167.96307902785702</v>
      </c>
      <c r="R218" s="4">
        <v>3.867169585069104E-4</v>
      </c>
      <c r="S218" s="4">
        <f t="shared" si="20"/>
        <v>-4.1584308491614524E-8</v>
      </c>
    </row>
    <row r="219" spans="1:19" outlineLevel="1" x14ac:dyDescent="0.2">
      <c r="A219" t="s">
        <v>360</v>
      </c>
      <c r="B219" t="s">
        <v>361</v>
      </c>
      <c r="C219" s="4">
        <f>+payroll!G219</f>
        <v>3.7256991465606247E-5</v>
      </c>
      <c r="D219" s="4">
        <f>+IFR!T219</f>
        <v>4.2029618404497878E-5</v>
      </c>
      <c r="E219" s="4">
        <f>+claims!R219</f>
        <v>0</v>
      </c>
      <c r="F219" s="4">
        <f>+costs!L219</f>
        <v>0</v>
      </c>
      <c r="H219" s="4">
        <f t="shared" si="22"/>
        <v>9.9108262337630156E-6</v>
      </c>
      <c r="J219" s="17">
        <f t="shared" si="23"/>
        <v>501.29896922127352</v>
      </c>
      <c r="L219" s="7">
        <f>+J219/payroll!F219</f>
        <v>1.6234440539784148E-3</v>
      </c>
      <c r="O219" s="17">
        <v>505.81534431486062</v>
      </c>
      <c r="P219" s="17">
        <f t="shared" si="19"/>
        <v>-4.5163750935871008</v>
      </c>
      <c r="R219" s="4">
        <v>9.9160351051273804E-6</v>
      </c>
      <c r="S219" s="4">
        <f t="shared" si="20"/>
        <v>-5.2088713643648401E-9</v>
      </c>
    </row>
    <row r="220" spans="1:19" outlineLevel="1" x14ac:dyDescent="0.2">
      <c r="A220" t="s">
        <v>362</v>
      </c>
      <c r="B220" t="s">
        <v>363</v>
      </c>
      <c r="C220" s="4">
        <f>+payroll!G220</f>
        <v>4.6644611011127622E-5</v>
      </c>
      <c r="D220" s="4">
        <f>+IFR!T220</f>
        <v>4.7283320705060112E-5</v>
      </c>
      <c r="E220" s="4">
        <f>+claims!R220</f>
        <v>0</v>
      </c>
      <c r="F220" s="4">
        <f>+costs!L220</f>
        <v>5.8452823749618859E-5</v>
      </c>
      <c r="H220" s="4">
        <f t="shared" si="22"/>
        <v>4.6812685714294779E-5</v>
      </c>
      <c r="J220" s="17">
        <f t="shared" si="23"/>
        <v>2367.8299408691405</v>
      </c>
      <c r="L220" s="7">
        <f>+J220/payroll!F220</f>
        <v>6.1248764097648562E-3</v>
      </c>
      <c r="O220" s="17">
        <v>2388.2401674975272</v>
      </c>
      <c r="P220" s="17">
        <f t="shared" si="19"/>
        <v>-20.410226628386681</v>
      </c>
      <c r="R220" s="4">
        <v>4.6819207061538353E-5</v>
      </c>
      <c r="S220" s="4">
        <f t="shared" si="20"/>
        <v>-6.5213472435739564E-9</v>
      </c>
    </row>
    <row r="221" spans="1:19" outlineLevel="1" x14ac:dyDescent="0.2">
      <c r="A221" t="s">
        <v>364</v>
      </c>
      <c r="B221" t="s">
        <v>365</v>
      </c>
      <c r="C221" s="4">
        <f>+payroll!G221</f>
        <v>4.8035756730955848E-4</v>
      </c>
      <c r="D221" s="4">
        <f>+IFR!T221</f>
        <v>4.1942056699488506E-4</v>
      </c>
      <c r="E221" s="4">
        <f>+claims!R221</f>
        <v>2.9996301207971379E-4</v>
      </c>
      <c r="F221" s="4">
        <f>+costs!L221</f>
        <v>7.2861949175508371E-4</v>
      </c>
      <c r="H221" s="4">
        <f t="shared" si="22"/>
        <v>5.9463841365306274E-4</v>
      </c>
      <c r="J221" s="17">
        <f t="shared" si="23"/>
        <v>30077.373651063597</v>
      </c>
      <c r="L221" s="7">
        <f>+J221/payroll!F221</f>
        <v>7.5548104419021081E-3</v>
      </c>
      <c r="O221" s="17">
        <v>30335.834889276004</v>
      </c>
      <c r="P221" s="17">
        <f t="shared" si="19"/>
        <v>-258.4612382124069</v>
      </c>
      <c r="R221" s="4">
        <v>5.947055720756456E-4</v>
      </c>
      <c r="S221" s="4">
        <f t="shared" si="20"/>
        <v>-6.715842258285705E-8</v>
      </c>
    </row>
    <row r="222" spans="1:19" outlineLevel="1" x14ac:dyDescent="0.2">
      <c r="A222" t="s">
        <v>366</v>
      </c>
      <c r="B222" t="s">
        <v>367</v>
      </c>
      <c r="C222" s="4">
        <f>+payroll!G222</f>
        <v>5.2150847876183563E-5</v>
      </c>
      <c r="D222" s="4">
        <f>+IFR!T222</f>
        <v>5.2537023005622345E-5</v>
      </c>
      <c r="E222" s="4">
        <f>+claims!R222</f>
        <v>0</v>
      </c>
      <c r="F222" s="4">
        <f>+costs!L222</f>
        <v>0</v>
      </c>
      <c r="H222" s="4">
        <f t="shared" si="22"/>
        <v>1.3085983860225739E-5</v>
      </c>
      <c r="J222" s="17">
        <f t="shared" si="23"/>
        <v>661.90144652416529</v>
      </c>
      <c r="L222" s="7">
        <f>+J222/payroll!F222</f>
        <v>1.5313704204637218E-3</v>
      </c>
      <c r="O222" s="17">
        <v>667.88583818080178</v>
      </c>
      <c r="P222" s="17">
        <f t="shared" si="19"/>
        <v>-5.9843916566364896</v>
      </c>
      <c r="R222" s="4">
        <v>1.3093275030216756E-5</v>
      </c>
      <c r="S222" s="4">
        <f t="shared" si="20"/>
        <v>-7.2911699910162265E-9</v>
      </c>
    </row>
    <row r="223" spans="1:19" outlineLevel="1" x14ac:dyDescent="0.2">
      <c r="A223" t="s">
        <v>368</v>
      </c>
      <c r="B223" t="s">
        <v>369</v>
      </c>
      <c r="C223" s="4">
        <f>+payroll!G223</f>
        <v>7.274796525876082E-5</v>
      </c>
      <c r="D223" s="4">
        <f>+IFR!T223</f>
        <v>8.2308002708808342E-5</v>
      </c>
      <c r="E223" s="4">
        <f>+claims!R223</f>
        <v>0</v>
      </c>
      <c r="F223" s="4">
        <f>+costs!L223</f>
        <v>0</v>
      </c>
      <c r="H223" s="4">
        <f t="shared" si="22"/>
        <v>1.9381995995946145E-5</v>
      </c>
      <c r="J223" s="17">
        <f t="shared" si="23"/>
        <v>980.35969807630704</v>
      </c>
      <c r="L223" s="7">
        <f>+J223/payroll!F223</f>
        <v>1.6259713772662672E-3</v>
      </c>
      <c r="O223" s="17">
        <v>989.19128862542175</v>
      </c>
      <c r="P223" s="17">
        <f t="shared" si="19"/>
        <v>-8.8315905491147078</v>
      </c>
      <c r="R223" s="4">
        <v>1.9392166833100347E-5</v>
      </c>
      <c r="S223" s="4">
        <f t="shared" si="20"/>
        <v>-1.0170837154201828E-8</v>
      </c>
    </row>
    <row r="224" spans="1:19" outlineLevel="1" x14ac:dyDescent="0.2">
      <c r="A224" t="s">
        <v>370</v>
      </c>
      <c r="B224" t="s">
        <v>371</v>
      </c>
      <c r="C224" s="4">
        <f>+payroll!G224</f>
        <v>1.0520873908273776E-4</v>
      </c>
      <c r="D224" s="4">
        <f>+IFR!T224</f>
        <v>1.1514364208732232E-4</v>
      </c>
      <c r="E224" s="4">
        <f>+claims!R224</f>
        <v>4.2851858868530536E-5</v>
      </c>
      <c r="F224" s="4">
        <f>+costs!L224</f>
        <v>2.7990063037394236E-7</v>
      </c>
      <c r="H224" s="4">
        <f t="shared" si="22"/>
        <v>3.4139766854761454E-5</v>
      </c>
      <c r="J224" s="17">
        <f t="shared" si="23"/>
        <v>1726.8217129510158</v>
      </c>
      <c r="L224" s="7">
        <f>+J224/payroll!F224</f>
        <v>1.9803592567758811E-3</v>
      </c>
      <c r="O224" s="17">
        <v>1742.2142881314855</v>
      </c>
      <c r="P224" s="17">
        <f t="shared" si="19"/>
        <v>-15.392575180469748</v>
      </c>
      <c r="R224" s="4">
        <v>3.4154476007774923E-5</v>
      </c>
      <c r="S224" s="4">
        <f t="shared" si="20"/>
        <v>-1.4709153013469202E-8</v>
      </c>
    </row>
    <row r="225" spans="1:19" outlineLevel="1" x14ac:dyDescent="0.2">
      <c r="A225" t="s">
        <v>372</v>
      </c>
      <c r="B225" t="s">
        <v>373</v>
      </c>
      <c r="C225" s="4">
        <f>+payroll!G225</f>
        <v>9.8655016111018305E-5</v>
      </c>
      <c r="D225" s="4">
        <f>+IFR!T225</f>
        <v>9.018855615965171E-5</v>
      </c>
      <c r="E225" s="4">
        <f>+claims!R225</f>
        <v>0</v>
      </c>
      <c r="F225" s="4">
        <f>+costs!L225</f>
        <v>0</v>
      </c>
      <c r="H225" s="4">
        <f t="shared" si="22"/>
        <v>2.3605446533833752E-5</v>
      </c>
      <c r="J225" s="17">
        <f t="shared" si="23"/>
        <v>1193.9858228072026</v>
      </c>
      <c r="L225" s="7">
        <f>+J225/payroll!F225</f>
        <v>1.460253634371553E-3</v>
      </c>
      <c r="O225" s="17">
        <v>1204.8135762868271</v>
      </c>
      <c r="P225" s="17">
        <f t="shared" si="19"/>
        <v>-10.827753479624562</v>
      </c>
      <c r="R225" s="4">
        <v>2.3619239415871641E-5</v>
      </c>
      <c r="S225" s="4">
        <f t="shared" si="20"/>
        <v>-1.379288203788947E-8</v>
      </c>
    </row>
    <row r="226" spans="1:19" outlineLevel="1" x14ac:dyDescent="0.2">
      <c r="A226" t="s">
        <v>374</v>
      </c>
      <c r="B226" t="s">
        <v>375</v>
      </c>
      <c r="C226" s="4">
        <f>+payroll!G226</f>
        <v>4.4840272163189424E-5</v>
      </c>
      <c r="D226" s="4">
        <f>+IFR!T226</f>
        <v>5.4288257105809766E-5</v>
      </c>
      <c r="E226" s="4">
        <f>+claims!R226</f>
        <v>0</v>
      </c>
      <c r="F226" s="4">
        <f>+costs!L226</f>
        <v>0</v>
      </c>
      <c r="H226" s="4">
        <f t="shared" si="22"/>
        <v>1.2391066158624898E-5</v>
      </c>
      <c r="J226" s="17">
        <f t="shared" si="23"/>
        <v>626.75185159742125</v>
      </c>
      <c r="L226" s="7">
        <f>+J226/payroll!F226</f>
        <v>1.6864585957651283E-3</v>
      </c>
      <c r="O226" s="17">
        <v>632.38606235874806</v>
      </c>
      <c r="P226" s="17">
        <f t="shared" si="19"/>
        <v>-5.6342107613268126</v>
      </c>
      <c r="R226" s="4">
        <v>1.2397335242639823E-5</v>
      </c>
      <c r="S226" s="4">
        <f t="shared" si="20"/>
        <v>-6.2690840149250664E-9</v>
      </c>
    </row>
    <row r="227" spans="1:19" outlineLevel="1" x14ac:dyDescent="0.2">
      <c r="A227" t="s">
        <v>376</v>
      </c>
      <c r="B227" t="s">
        <v>377</v>
      </c>
      <c r="C227" s="4">
        <f>+payroll!G227</f>
        <v>7.6686168631117052E-4</v>
      </c>
      <c r="D227" s="4">
        <f>+IFR!T227</f>
        <v>9.5048230787671761E-4</v>
      </c>
      <c r="E227" s="4">
        <f>+claims!R227</f>
        <v>8.1418531850208011E-4</v>
      </c>
      <c r="F227" s="4">
        <f>+costs!L227</f>
        <v>8.4996730981591303E-4</v>
      </c>
      <c r="H227" s="4">
        <f t="shared" si="22"/>
        <v>8.4677618293834583E-4</v>
      </c>
      <c r="J227" s="17">
        <f t="shared" si="23"/>
        <v>42830.740611920155</v>
      </c>
      <c r="L227" s="7">
        <f>+J227/payroll!F227</f>
        <v>6.7388663223945204E-3</v>
      </c>
      <c r="O227" s="17">
        <v>43199.384900233155</v>
      </c>
      <c r="P227" s="17">
        <f t="shared" si="19"/>
        <v>-368.64428831300029</v>
      </c>
      <c r="R227" s="4">
        <v>8.4688339728177832E-4</v>
      </c>
      <c r="S227" s="4">
        <f t="shared" si="20"/>
        <v>-1.0721434343249295E-7</v>
      </c>
    </row>
    <row r="228" spans="1:19" outlineLevel="1" x14ac:dyDescent="0.2">
      <c r="A228" t="s">
        <v>378</v>
      </c>
      <c r="B228" t="s">
        <v>379</v>
      </c>
      <c r="C228" s="4">
        <f>+payroll!G228</f>
        <v>1.2196332346820258E-4</v>
      </c>
      <c r="D228" s="4">
        <f>+IFR!T228</f>
        <v>1.19083918812744E-4</v>
      </c>
      <c r="E228" s="4">
        <f>+claims!R228</f>
        <v>0</v>
      </c>
      <c r="F228" s="4">
        <f>+costs!L228</f>
        <v>0</v>
      </c>
      <c r="H228" s="4">
        <f t="shared" si="22"/>
        <v>3.0130905285118324E-5</v>
      </c>
      <c r="J228" s="17">
        <f t="shared" si="23"/>
        <v>1524.0497012930289</v>
      </c>
      <c r="L228" s="7">
        <f>+J228/payroll!F228</f>
        <v>1.5077112571777929E-3</v>
      </c>
      <c r="O228" s="17">
        <v>1537.8423966689106</v>
      </c>
      <c r="P228" s="17">
        <f t="shared" si="19"/>
        <v>-13.792695375881749</v>
      </c>
      <c r="R228" s="4">
        <v>3.014795688370762E-5</v>
      </c>
      <c r="S228" s="4">
        <f t="shared" si="20"/>
        <v>-1.7051598589296264E-8</v>
      </c>
    </row>
    <row r="229" spans="1:19" outlineLevel="1" x14ac:dyDescent="0.2">
      <c r="A229" t="s">
        <v>380</v>
      </c>
      <c r="B229" t="s">
        <v>381</v>
      </c>
      <c r="C229" s="4">
        <f>+payroll!G229</f>
        <v>5.221987747381857E-5</v>
      </c>
      <c r="D229" s="4">
        <f>+IFR!T229</f>
        <v>6.216881055665312E-5</v>
      </c>
      <c r="E229" s="4">
        <f>+claims!R229</f>
        <v>0</v>
      </c>
      <c r="F229" s="4">
        <f>+costs!L229</f>
        <v>0</v>
      </c>
      <c r="H229" s="4">
        <f t="shared" si="22"/>
        <v>1.4298586003808962E-5</v>
      </c>
      <c r="J229" s="17">
        <f t="shared" si="23"/>
        <v>723.23601039563505</v>
      </c>
      <c r="L229" s="7">
        <f>+J229/payroll!F229</f>
        <v>1.6710617208360616E-3</v>
      </c>
      <c r="O229" s="17">
        <v>729.74096937810771</v>
      </c>
      <c r="P229" s="17">
        <f t="shared" si="19"/>
        <v>-6.5049589824726581</v>
      </c>
      <c r="R229" s="4">
        <v>1.4305886824775012E-5</v>
      </c>
      <c r="S229" s="4">
        <f t="shared" si="20"/>
        <v>-7.3008209660494698E-9</v>
      </c>
    </row>
    <row r="230" spans="1:19" outlineLevel="1" x14ac:dyDescent="0.2">
      <c r="A230" t="s">
        <v>382</v>
      </c>
      <c r="B230" t="s">
        <v>383</v>
      </c>
      <c r="C230" s="4">
        <f>+payroll!G230</f>
        <v>5.8608264562626803E-5</v>
      </c>
      <c r="D230" s="4">
        <f>+IFR!T230</f>
        <v>7.9243343033480378E-5</v>
      </c>
      <c r="E230" s="4">
        <f>+claims!R230</f>
        <v>0</v>
      </c>
      <c r="F230" s="4">
        <f>+costs!L230</f>
        <v>0</v>
      </c>
      <c r="H230" s="4">
        <f t="shared" si="22"/>
        <v>1.7231450949513399E-5</v>
      </c>
      <c r="J230" s="17">
        <f t="shared" si="23"/>
        <v>871.58309463147771</v>
      </c>
      <c r="L230" s="7">
        <f>+J230/payroll!F230</f>
        <v>1.7943131245881916E-3</v>
      </c>
      <c r="O230" s="17">
        <v>879.39149485136466</v>
      </c>
      <c r="P230" s="17">
        <f t="shared" si="19"/>
        <v>-7.8084002198869484</v>
      </c>
      <c r="R230" s="4">
        <v>1.7239644925972214E-5</v>
      </c>
      <c r="S230" s="4">
        <f t="shared" si="20"/>
        <v>-8.193976458814394E-9</v>
      </c>
    </row>
    <row r="231" spans="1:19" outlineLevel="1" x14ac:dyDescent="0.2">
      <c r="A231" t="s">
        <v>384</v>
      </c>
      <c r="B231" t="s">
        <v>385</v>
      </c>
      <c r="C231" s="4">
        <f>+payroll!G231</f>
        <v>1.76172256559038E-4</v>
      </c>
      <c r="D231" s="4">
        <f>+IFR!T231</f>
        <v>1.8738204872005302E-4</v>
      </c>
      <c r="E231" s="4">
        <f>+claims!R231</f>
        <v>4.2851858868530536E-5</v>
      </c>
      <c r="F231" s="4">
        <f>+costs!L231</f>
        <v>4.0020208950898703E-6</v>
      </c>
      <c r="H231" s="4">
        <f t="shared" si="22"/>
        <v>5.427327952721988E-5</v>
      </c>
      <c r="J231" s="17">
        <f t="shared" si="23"/>
        <v>2745.1938356629994</v>
      </c>
      <c r="L231" s="7">
        <f>+J231/payroll!F231</f>
        <v>1.8801123205657937E-3</v>
      </c>
      <c r="O231" s="17">
        <v>2769.7275946297136</v>
      </c>
      <c r="P231" s="17">
        <f t="shared" si="19"/>
        <v>-24.533758966714231</v>
      </c>
      <c r="R231" s="4">
        <v>5.4297910035113495E-5</v>
      </c>
      <c r="S231" s="4">
        <f t="shared" si="20"/>
        <v>-2.4630507893615063E-8</v>
      </c>
    </row>
    <row r="232" spans="1:19" outlineLevel="1" x14ac:dyDescent="0.2">
      <c r="A232" t="s">
        <v>522</v>
      </c>
      <c r="B232" t="s">
        <v>523</v>
      </c>
      <c r="C232" s="4">
        <f>+payroll!G232</f>
        <v>2.173244812524362E-5</v>
      </c>
      <c r="D232" s="4">
        <f>+IFR!T232</f>
        <v>2.5392894452717466E-5</v>
      </c>
      <c r="E232" s="4">
        <f>+claims!R232</f>
        <v>0</v>
      </c>
      <c r="F232" s="4">
        <f>+costs!L232</f>
        <v>0</v>
      </c>
      <c r="H232" s="4">
        <f>(C232*$C$3)+(D232*$D$3)+(E232*$E$3)+(F232*$F$3)</f>
        <v>5.8906678222451353E-6</v>
      </c>
      <c r="J232" s="17">
        <f>(+H232*$J$273)</f>
        <v>297.95555261139907</v>
      </c>
      <c r="L232" s="7">
        <f>+J232/payroll!F232</f>
        <v>1.6542118559249508E-3</v>
      </c>
      <c r="O232" s="17">
        <v>300.63699945728871</v>
      </c>
      <c r="P232" s="17">
        <f>+J232-O232</f>
        <v>-2.6814468458896386</v>
      </c>
      <c r="R232" s="4">
        <v>5.8937062191275477E-6</v>
      </c>
      <c r="S232" s="4">
        <f>+H232-R232</f>
        <v>-3.0383968824124126E-9</v>
      </c>
    </row>
    <row r="233" spans="1:19" outlineLevel="1" x14ac:dyDescent="0.2">
      <c r="A233" t="s">
        <v>386</v>
      </c>
      <c r="B233" t="s">
        <v>387</v>
      </c>
      <c r="C233" s="4">
        <f>+payroll!G233</f>
        <v>7.1608695485622295E-5</v>
      </c>
      <c r="D233" s="4">
        <f>+IFR!T233</f>
        <v>1.0901432273666637E-4</v>
      </c>
      <c r="E233" s="4">
        <f>+claims!R233</f>
        <v>8.5703717737061071E-5</v>
      </c>
      <c r="F233" s="4">
        <f>+costs!L233</f>
        <v>2.1421993287554123E-5</v>
      </c>
      <c r="H233" s="4">
        <f t="shared" si="22"/>
        <v>4.8286630910877718E-5</v>
      </c>
      <c r="J233" s="17">
        <f t="shared" si="23"/>
        <v>2442.3834836624269</v>
      </c>
      <c r="L233" s="7">
        <f>+J233/payroll!F233</f>
        <v>4.1152515755534013E-3</v>
      </c>
      <c r="O233" s="17">
        <v>2463.6039082161892</v>
      </c>
      <c r="P233" s="17">
        <f t="shared" ref="P233:P262" si="24">+J233-O233</f>
        <v>-21.220424553762314</v>
      </c>
      <c r="R233" s="4">
        <v>4.8296642467599866E-5</v>
      </c>
      <c r="S233" s="4">
        <f t="shared" ref="S233:S262" si="25">+H233-R233</f>
        <v>-1.0011556722147152E-8</v>
      </c>
    </row>
    <row r="234" spans="1:19" outlineLevel="1" x14ac:dyDescent="0.2">
      <c r="A234" t="s">
        <v>388</v>
      </c>
      <c r="B234" t="s">
        <v>389</v>
      </c>
      <c r="C234" s="4">
        <f>+payroll!G234</f>
        <v>1.0923062461604694E-4</v>
      </c>
      <c r="D234" s="4">
        <f>+IFR!T234</f>
        <v>1.0857651421161953E-4</v>
      </c>
      <c r="E234" s="4">
        <f>+claims!R234</f>
        <v>0</v>
      </c>
      <c r="F234" s="4">
        <f>+costs!L234</f>
        <v>0</v>
      </c>
      <c r="H234" s="4">
        <f t="shared" si="22"/>
        <v>2.7225892353458309E-5</v>
      </c>
      <c r="J234" s="17">
        <f t="shared" ref="J234:J262" si="26">(+H234*$J$273)</f>
        <v>1377.1113982830784</v>
      </c>
      <c r="L234" s="7">
        <f>+J234/payroll!F234</f>
        <v>1.5211531930875346E-3</v>
      </c>
      <c r="O234" s="17">
        <v>1389.5673525326695</v>
      </c>
      <c r="P234" s="17">
        <f t="shared" si="24"/>
        <v>-12.455954249591059</v>
      </c>
      <c r="R234" s="4">
        <v>2.7241163803199482E-5</v>
      </c>
      <c r="S234" s="4">
        <f t="shared" si="25"/>
        <v>-1.5271449741173065E-8</v>
      </c>
    </row>
    <row r="235" spans="1:19" outlineLevel="1" x14ac:dyDescent="0.2">
      <c r="A235" t="s">
        <v>390</v>
      </c>
      <c r="B235" t="s">
        <v>391</v>
      </c>
      <c r="C235" s="4">
        <f>+payroll!G235</f>
        <v>3.9244984469084728E-4</v>
      </c>
      <c r="D235" s="4">
        <f>+IFR!T235</f>
        <v>3.896495872916991E-4</v>
      </c>
      <c r="E235" s="4">
        <f>+claims!R235</f>
        <v>2.5711115321118324E-4</v>
      </c>
      <c r="F235" s="4">
        <f>+costs!L235</f>
        <v>1.1535277623359303E-4</v>
      </c>
      <c r="H235" s="4">
        <f t="shared" ref="H235:H262" si="27">(C235*$C$3)+(D235*$D$3)+(E235*$E$3)+(F235*$F$3)</f>
        <v>2.0554076771965162E-4</v>
      </c>
      <c r="J235" s="17">
        <f t="shared" si="26"/>
        <v>10396.446528322249</v>
      </c>
      <c r="L235" s="7">
        <f>+J235/payroll!F235</f>
        <v>3.1963112268886137E-3</v>
      </c>
      <c r="O235" s="17">
        <v>10487.400077248658</v>
      </c>
      <c r="P235" s="17">
        <f t="shared" si="24"/>
        <v>-90.953548926408985</v>
      </c>
      <c r="R235" s="4">
        <v>2.0559563583104611E-4</v>
      </c>
      <c r="S235" s="4">
        <f t="shared" si="25"/>
        <v>-5.486811139449304E-8</v>
      </c>
    </row>
    <row r="236" spans="1:19" outlineLevel="1" x14ac:dyDescent="0.2">
      <c r="A236" t="s">
        <v>392</v>
      </c>
      <c r="B236" t="s">
        <v>393</v>
      </c>
      <c r="C236" s="4">
        <f>+payroll!G236</f>
        <v>5.0027111377732219E-5</v>
      </c>
      <c r="D236" s="4">
        <f>+IFR!T236</f>
        <v>5.3412640055716052E-5</v>
      </c>
      <c r="E236" s="4">
        <f>+claims!R236</f>
        <v>0</v>
      </c>
      <c r="F236" s="4">
        <f>+costs!L236</f>
        <v>0</v>
      </c>
      <c r="H236" s="4">
        <f t="shared" si="27"/>
        <v>1.2929968929181034E-5</v>
      </c>
      <c r="J236" s="17">
        <f t="shared" si="26"/>
        <v>654.01006367967523</v>
      </c>
      <c r="L236" s="7">
        <f>+J236/payroll!F236</f>
        <v>1.5773472093472121E-3</v>
      </c>
      <c r="O236" s="17">
        <v>659.91239608513888</v>
      </c>
      <c r="P236" s="17">
        <f t="shared" si="24"/>
        <v>-5.9023324054636532</v>
      </c>
      <c r="R236" s="4">
        <v>1.293696318120318E-5</v>
      </c>
      <c r="S236" s="4">
        <f t="shared" si="25"/>
        <v>-6.9942520221465273E-9</v>
      </c>
    </row>
    <row r="237" spans="1:19" outlineLevel="1" x14ac:dyDescent="0.2">
      <c r="A237" t="s">
        <v>394</v>
      </c>
      <c r="B237" t="s">
        <v>395</v>
      </c>
      <c r="C237" s="4">
        <f>+payroll!G237</f>
        <v>8.1853415453996093E-5</v>
      </c>
      <c r="D237" s="4">
        <f>+IFR!T237</f>
        <v>6.5233470231981083E-5</v>
      </c>
      <c r="E237" s="4">
        <f>+claims!R237</f>
        <v>0</v>
      </c>
      <c r="F237" s="4">
        <f>+costs!L237</f>
        <v>0</v>
      </c>
      <c r="H237" s="4">
        <f t="shared" si="27"/>
        <v>1.8385860710747149E-5</v>
      </c>
      <c r="J237" s="17">
        <f t="shared" si="26"/>
        <v>929.97423273800541</v>
      </c>
      <c r="L237" s="7">
        <f>+J237/payroll!F237</f>
        <v>1.3708262348977917E-3</v>
      </c>
      <c r="O237" s="17">
        <v>938.44352595131784</v>
      </c>
      <c r="P237" s="17">
        <f t="shared" si="24"/>
        <v>-8.4692932133124259</v>
      </c>
      <c r="R237" s="4">
        <v>1.8397304573900389E-5</v>
      </c>
      <c r="S237" s="4">
        <f t="shared" si="25"/>
        <v>-1.1443863153240104E-8</v>
      </c>
    </row>
    <row r="238" spans="1:19" outlineLevel="1" x14ac:dyDescent="0.2">
      <c r="A238" t="s">
        <v>396</v>
      </c>
      <c r="B238" t="s">
        <v>397</v>
      </c>
      <c r="C238" s="4">
        <f>+payroll!G238</f>
        <v>5.3776426979448842E-5</v>
      </c>
      <c r="D238" s="4">
        <f>+IFR!T238</f>
        <v>5.7790725306184586E-5</v>
      </c>
      <c r="E238" s="4">
        <f>+claims!R238</f>
        <v>0</v>
      </c>
      <c r="F238" s="4">
        <f>+costs!L238</f>
        <v>0</v>
      </c>
      <c r="H238" s="4">
        <f t="shared" si="27"/>
        <v>1.3945894035704179E-5</v>
      </c>
      <c r="J238" s="17">
        <f t="shared" si="26"/>
        <v>705.39651690706648</v>
      </c>
      <c r="L238" s="7">
        <f>+J238/payroll!F238</f>
        <v>1.582667430124478E-3</v>
      </c>
      <c r="O238" s="17">
        <v>711.76130998166764</v>
      </c>
      <c r="P238" s="17">
        <f t="shared" si="24"/>
        <v>-6.3647930746011525</v>
      </c>
      <c r="R238" s="4">
        <v>1.395341247666122E-5</v>
      </c>
      <c r="S238" s="4">
        <f t="shared" si="25"/>
        <v>-7.5184409570416784E-9</v>
      </c>
    </row>
    <row r="239" spans="1:19" outlineLevel="1" x14ac:dyDescent="0.2">
      <c r="A239" t="s">
        <v>398</v>
      </c>
      <c r="B239" t="s">
        <v>399</v>
      </c>
      <c r="C239" s="4">
        <f>+payroll!G239</f>
        <v>2.6065861222200566E-4</v>
      </c>
      <c r="D239" s="4">
        <f>+IFR!T239</f>
        <v>3.3623694723598302E-4</v>
      </c>
      <c r="E239" s="4">
        <f>+claims!R239</f>
        <v>4.2851858868530538E-4</v>
      </c>
      <c r="F239" s="4">
        <f>+costs!L239</f>
        <v>2.5467937403662801E-4</v>
      </c>
      <c r="H239" s="4">
        <f t="shared" si="27"/>
        <v>2.9169735765702124E-4</v>
      </c>
      <c r="J239" s="17">
        <f t="shared" si="26"/>
        <v>14754.328374750763</v>
      </c>
      <c r="L239" s="7">
        <f>+J239/payroll!F239</f>
        <v>6.8296062183027971E-3</v>
      </c>
      <c r="O239" s="17">
        <v>14881.293884134002</v>
      </c>
      <c r="P239" s="17">
        <f t="shared" si="24"/>
        <v>-126.9655093832389</v>
      </c>
      <c r="R239" s="4">
        <v>2.9173380013741668E-4</v>
      </c>
      <c r="S239" s="4">
        <f t="shared" si="25"/>
        <v>-3.6442480395447625E-8</v>
      </c>
    </row>
    <row r="240" spans="1:19" outlineLevel="1" x14ac:dyDescent="0.2">
      <c r="A240" t="s">
        <v>400</v>
      </c>
      <c r="B240" t="s">
        <v>401</v>
      </c>
      <c r="C240" s="4">
        <f>+payroll!G240</f>
        <v>4.5043174871775774E-5</v>
      </c>
      <c r="D240" s="4">
        <f>+IFR!T240</f>
        <v>5.7790725306184586E-5</v>
      </c>
      <c r="E240" s="4">
        <f>+claims!R240</f>
        <v>0</v>
      </c>
      <c r="F240" s="4">
        <f>+costs!L240</f>
        <v>0</v>
      </c>
      <c r="H240" s="4">
        <f t="shared" si="27"/>
        <v>1.2854237522245046E-5</v>
      </c>
      <c r="J240" s="17">
        <f t="shared" si="26"/>
        <v>650.17949745449459</v>
      </c>
      <c r="L240" s="7">
        <f>+J240/payroll!F240</f>
        <v>1.741616673653291E-3</v>
      </c>
      <c r="O240" s="17">
        <v>656.0138056135969</v>
      </c>
      <c r="P240" s="17">
        <f t="shared" si="24"/>
        <v>-5.8343081591023065</v>
      </c>
      <c r="R240" s="4">
        <v>1.2860534973931832E-5</v>
      </c>
      <c r="S240" s="4">
        <f t="shared" si="25"/>
        <v>-6.2974516867857634E-9</v>
      </c>
    </row>
    <row r="241" spans="1:19" outlineLevel="1" x14ac:dyDescent="0.2">
      <c r="A241" t="s">
        <v>402</v>
      </c>
      <c r="B241" t="s">
        <v>403</v>
      </c>
      <c r="C241" s="4">
        <f>+payroll!G241</f>
        <v>3.301158063124231E-4</v>
      </c>
      <c r="D241" s="4">
        <f>+IFR!T241</f>
        <v>4.5181839784835218E-4</v>
      </c>
      <c r="E241" s="4">
        <f>+claims!R241</f>
        <v>4.2851858868530536E-5</v>
      </c>
      <c r="F241" s="4">
        <f>+costs!L241</f>
        <v>9.5137696726722628E-5</v>
      </c>
      <c r="H241" s="4">
        <f t="shared" si="27"/>
        <v>1.6125217238641007E-4</v>
      </c>
      <c r="J241" s="17">
        <f t="shared" si="26"/>
        <v>8156.2874673977849</v>
      </c>
      <c r="L241" s="7">
        <f>+J241/payroll!F241</f>
        <v>2.981085981417777E-3</v>
      </c>
      <c r="O241" s="17">
        <v>8227.8014597397523</v>
      </c>
      <c r="P241" s="17">
        <f t="shared" si="24"/>
        <v>-71.513992341967423</v>
      </c>
      <c r="R241" s="4">
        <v>1.612983256237699E-4</v>
      </c>
      <c r="S241" s="4">
        <f t="shared" si="25"/>
        <v>-4.6153237359832476E-8</v>
      </c>
    </row>
    <row r="242" spans="1:19" outlineLevel="1" x14ac:dyDescent="0.2">
      <c r="A242" t="s">
        <v>404</v>
      </c>
      <c r="B242" t="s">
        <v>405</v>
      </c>
      <c r="C242" s="4">
        <f>+payroll!G242</f>
        <v>9.5936246919366489E-5</v>
      </c>
      <c r="D242" s="4">
        <f>+IFR!T242</f>
        <v>9.4566641410120223E-5</v>
      </c>
      <c r="E242" s="4">
        <f>+claims!R242</f>
        <v>0</v>
      </c>
      <c r="F242" s="4">
        <f>+costs!L242</f>
        <v>0</v>
      </c>
      <c r="H242" s="4">
        <f t="shared" si="27"/>
        <v>2.3812861041185839E-5</v>
      </c>
      <c r="J242" s="17">
        <f t="shared" si="26"/>
        <v>1204.4770448591971</v>
      </c>
      <c r="L242" s="7">
        <f>+J242/payroll!F242</f>
        <v>1.5148307084696078E-3</v>
      </c>
      <c r="O242" s="17">
        <v>1215.3743674055245</v>
      </c>
      <c r="P242" s="17">
        <f t="shared" si="24"/>
        <v>-10.897322546327359</v>
      </c>
      <c r="R242" s="4">
        <v>2.3826273814190992E-5</v>
      </c>
      <c r="S242" s="4">
        <f t="shared" si="25"/>
        <v>-1.3412773005152726E-8</v>
      </c>
    </row>
    <row r="243" spans="1:19" outlineLevel="1" x14ac:dyDescent="0.2">
      <c r="A243" t="s">
        <v>406</v>
      </c>
      <c r="B243" t="s">
        <v>407</v>
      </c>
      <c r="C243" s="4">
        <f>+payroll!G243</f>
        <v>1.7634607021596979E-3</v>
      </c>
      <c r="D243" s="4">
        <f>+IFR!T243</f>
        <v>1.8374823796216417E-3</v>
      </c>
      <c r="E243" s="4">
        <f>+claims!R243</f>
        <v>1.2427039071873855E-3</v>
      </c>
      <c r="F243" s="4">
        <f>+costs!L243</f>
        <v>8.4653418829001533E-4</v>
      </c>
      <c r="H243" s="4">
        <f t="shared" si="27"/>
        <v>1.1444439842747845E-3</v>
      </c>
      <c r="J243" s="17">
        <f t="shared" si="26"/>
        <v>57887.059677627592</v>
      </c>
      <c r="L243" s="7">
        <f>+J243/payroll!F243</f>
        <v>3.9606275311076973E-3</v>
      </c>
      <c r="O243" s="17">
        <v>58390.478615881606</v>
      </c>
      <c r="P243" s="17">
        <f t="shared" si="24"/>
        <v>-503.41893825401348</v>
      </c>
      <c r="R243" s="4">
        <v>1.1446905323612595E-3</v>
      </c>
      <c r="S243" s="4">
        <f t="shared" si="25"/>
        <v>-2.4654808647504682E-7</v>
      </c>
    </row>
    <row r="244" spans="1:19" outlineLevel="1" x14ac:dyDescent="0.2">
      <c r="A244" t="s">
        <v>408</v>
      </c>
      <c r="B244" t="s">
        <v>409</v>
      </c>
      <c r="C244" s="4">
        <f>+payroll!G244</f>
        <v>4.1076914499533302E-4</v>
      </c>
      <c r="D244" s="4">
        <f>+IFR!T244</f>
        <v>4.5575867457377386E-4</v>
      </c>
      <c r="E244" s="4">
        <f>+claims!R244</f>
        <v>4.7137044755383588E-4</v>
      </c>
      <c r="F244" s="4">
        <f>+costs!L244</f>
        <v>1.517819082632505E-4</v>
      </c>
      <c r="H244" s="4">
        <f t="shared" si="27"/>
        <v>2.7009068953716403E-4</v>
      </c>
      <c r="J244" s="17">
        <f t="shared" si="26"/>
        <v>13661.442655506544</v>
      </c>
      <c r="L244" s="7">
        <f>+J244/payroll!F244</f>
        <v>4.0127956777165378E-3</v>
      </c>
      <c r="O244" s="17">
        <v>13780.211778842438</v>
      </c>
      <c r="P244" s="17">
        <f t="shared" si="24"/>
        <v>-118.76912333589462</v>
      </c>
      <c r="R244" s="4">
        <v>2.7014811885586537E-4</v>
      </c>
      <c r="S244" s="4">
        <f t="shared" si="25"/>
        <v>-5.7429318701333453E-8</v>
      </c>
    </row>
    <row r="245" spans="1:19" outlineLevel="1" x14ac:dyDescent="0.2">
      <c r="A245" t="s">
        <v>410</v>
      </c>
      <c r="B245" t="s">
        <v>411</v>
      </c>
      <c r="C245" s="4">
        <f>+payroll!G245</f>
        <v>1.2888855638592579E-4</v>
      </c>
      <c r="D245" s="4">
        <f>+IFR!T245</f>
        <v>1.8563081461986565E-4</v>
      </c>
      <c r="E245" s="4">
        <f>+claims!R245</f>
        <v>4.2851858868530536E-5</v>
      </c>
      <c r="F245" s="4">
        <f>+costs!L245</f>
        <v>1.3280944687860564E-6</v>
      </c>
      <c r="H245" s="4">
        <f t="shared" si="27"/>
        <v>4.6539556887275148E-5</v>
      </c>
      <c r="J245" s="17">
        <f t="shared" si="26"/>
        <v>2354.0148263448723</v>
      </c>
      <c r="L245" s="7">
        <f>+J245/payroll!F245</f>
        <v>2.2036526091456406E-3</v>
      </c>
      <c r="O245" s="17">
        <v>2374.8944450049221</v>
      </c>
      <c r="P245" s="17">
        <f t="shared" si="24"/>
        <v>-20.8796186600498</v>
      </c>
      <c r="R245" s="4">
        <v>4.6557576697360264E-5</v>
      </c>
      <c r="S245" s="4">
        <f t="shared" si="25"/>
        <v>-1.8019810085116803E-8</v>
      </c>
    </row>
    <row r="246" spans="1:19" outlineLevel="1" x14ac:dyDescent="0.2">
      <c r="A246" t="s">
        <v>412</v>
      </c>
      <c r="B246" t="s">
        <v>413</v>
      </c>
      <c r="C246" s="4">
        <f>+payroll!G246</f>
        <v>8.1404688103669121E-4</v>
      </c>
      <c r="D246" s="4">
        <f>+IFR!T246</f>
        <v>1.1383021651218176E-3</v>
      </c>
      <c r="E246" s="4">
        <f>+claims!R246</f>
        <v>6.8562974189648857E-4</v>
      </c>
      <c r="F246" s="4">
        <f>+costs!L246</f>
        <v>9.1614496281757288E-4</v>
      </c>
      <c r="H246" s="4">
        <f t="shared" si="27"/>
        <v>8.9657506974483061E-4</v>
      </c>
      <c r="J246" s="17">
        <f t="shared" si="26"/>
        <v>45349.615429784775</v>
      </c>
      <c r="L246" s="7">
        <f>+J246/payroll!F246</f>
        <v>6.7215972953405751E-3</v>
      </c>
      <c r="O246" s="17">
        <v>45739.954556930548</v>
      </c>
      <c r="P246" s="17">
        <f t="shared" si="24"/>
        <v>-390.33912714577309</v>
      </c>
      <c r="R246" s="4">
        <v>8.9668888101410063E-4</v>
      </c>
      <c r="S246" s="4">
        <f t="shared" si="25"/>
        <v>-1.1381126927001439E-7</v>
      </c>
    </row>
    <row r="247" spans="1:19" outlineLevel="1" x14ac:dyDescent="0.2">
      <c r="A247" t="s">
        <v>414</v>
      </c>
      <c r="B247" t="s">
        <v>415</v>
      </c>
      <c r="C247" s="4">
        <f>+payroll!G247</f>
        <v>1.5165097369238783E-3</v>
      </c>
      <c r="D247" s="4">
        <f>+IFR!T247</f>
        <v>1.506061326161174E-3</v>
      </c>
      <c r="E247" s="4">
        <f>+claims!R247</f>
        <v>3.4281487094824429E-4</v>
      </c>
      <c r="F247" s="4">
        <f>+costs!L247</f>
        <v>1.2890498217154011E-4</v>
      </c>
      <c r="H247" s="4">
        <f t="shared" si="27"/>
        <v>5.0658660283079229E-4</v>
      </c>
      <c r="J247" s="17">
        <f t="shared" si="26"/>
        <v>25623.629738886131</v>
      </c>
      <c r="L247" s="7">
        <f>+J247/payroll!F247</f>
        <v>2.038655037310971E-3</v>
      </c>
      <c r="O247" s="17">
        <v>25851.71575438766</v>
      </c>
      <c r="P247" s="17">
        <f t="shared" si="24"/>
        <v>-228.08601550152889</v>
      </c>
      <c r="R247" s="4">
        <v>5.0679862489246994E-4</v>
      </c>
      <c r="S247" s="4">
        <f t="shared" si="25"/>
        <v>-2.1202206167765698E-7</v>
      </c>
    </row>
    <row r="248" spans="1:19" outlineLevel="1" x14ac:dyDescent="0.2">
      <c r="A248" t="s">
        <v>416</v>
      </c>
      <c r="B248" t="s">
        <v>417</v>
      </c>
      <c r="C248" s="4">
        <f>+payroll!G248</f>
        <v>2.9376896853275098E-5</v>
      </c>
      <c r="D248" s="4">
        <f>+IFR!T248</f>
        <v>3.4149064953654523E-5</v>
      </c>
      <c r="E248" s="4">
        <f>+claims!R248</f>
        <v>0</v>
      </c>
      <c r="F248" s="4">
        <f>+costs!L248</f>
        <v>0</v>
      </c>
      <c r="H248" s="4">
        <f t="shared" si="27"/>
        <v>7.9407452258662022E-6</v>
      </c>
      <c r="J248" s="17">
        <f t="shared" si="26"/>
        <v>401.65040761329738</v>
      </c>
      <c r="L248" s="7">
        <f>+J248/payroll!F248</f>
        <v>1.6496453653234095E-3</v>
      </c>
      <c r="O248" s="17">
        <v>405.265633207767</v>
      </c>
      <c r="P248" s="17">
        <f t="shared" si="24"/>
        <v>-3.6152255944696208</v>
      </c>
      <c r="R248" s="4">
        <v>7.9448523872545335E-6</v>
      </c>
      <c r="S248" s="4">
        <f t="shared" si="25"/>
        <v>-4.1071613883312809E-9</v>
      </c>
    </row>
    <row r="249" spans="1:19" outlineLevel="1" x14ac:dyDescent="0.2">
      <c r="A249" t="s">
        <v>418</v>
      </c>
      <c r="B249" t="s">
        <v>419</v>
      </c>
      <c r="C249" s="4">
        <f>+payroll!G249</f>
        <v>7.822271230475382E-5</v>
      </c>
      <c r="D249" s="4">
        <f>+IFR!T249</f>
        <v>8.1432385658714642E-5</v>
      </c>
      <c r="E249" s="4">
        <f>+claims!R249</f>
        <v>0</v>
      </c>
      <c r="F249" s="4">
        <f>+costs!L249</f>
        <v>0</v>
      </c>
      <c r="H249" s="4">
        <f t="shared" si="27"/>
        <v>1.9956887245433559E-5</v>
      </c>
      <c r="J249" s="17">
        <f t="shared" si="26"/>
        <v>1009.4382414777231</v>
      </c>
      <c r="L249" s="7">
        <f>+J249/payroll!F249</f>
        <v>1.5570235466526672E-3</v>
      </c>
      <c r="O249" s="17">
        <v>1018.5554420887776</v>
      </c>
      <c r="P249" s="17">
        <f t="shared" si="24"/>
        <v>-9.1172006110544999</v>
      </c>
      <c r="R249" s="4">
        <v>1.9967823502767792E-5</v>
      </c>
      <c r="S249" s="4">
        <f t="shared" si="25"/>
        <v>-1.0936257334232311E-8</v>
      </c>
    </row>
    <row r="250" spans="1:19" outlineLevel="1" x14ac:dyDescent="0.2">
      <c r="A250" t="s">
        <v>420</v>
      </c>
      <c r="B250" t="s">
        <v>421</v>
      </c>
      <c r="C250" s="4">
        <f>+payroll!G250</f>
        <v>2.5395087995718944E-4</v>
      </c>
      <c r="D250" s="4">
        <f>+IFR!T250</f>
        <v>3.2310269148457741E-4</v>
      </c>
      <c r="E250" s="4">
        <f>+claims!R250</f>
        <v>1.7140743547412214E-4</v>
      </c>
      <c r="F250" s="4">
        <f>+costs!L250</f>
        <v>3.1032623410546178E-4</v>
      </c>
      <c r="H250" s="4">
        <f t="shared" si="27"/>
        <v>2.8403855221461623E-4</v>
      </c>
      <c r="J250" s="17">
        <f t="shared" si="26"/>
        <v>14366.938748176091</v>
      </c>
      <c r="L250" s="7">
        <f>+J250/payroll!F250</f>
        <v>6.8259454889604528E-3</v>
      </c>
      <c r="O250" s="17">
        <v>14490.571622069574</v>
      </c>
      <c r="P250" s="17">
        <f t="shared" si="24"/>
        <v>-123.63287389348261</v>
      </c>
      <c r="R250" s="4">
        <v>2.8407405689211509E-4</v>
      </c>
      <c r="S250" s="4">
        <f t="shared" si="25"/>
        <v>-3.55046774988565E-8</v>
      </c>
    </row>
    <row r="251" spans="1:19" outlineLevel="1" x14ac:dyDescent="0.2">
      <c r="A251" t="s">
        <v>422</v>
      </c>
      <c r="B251" t="s">
        <v>423</v>
      </c>
      <c r="C251" s="4">
        <f>+payroll!G251</f>
        <v>4.4843906682201802E-5</v>
      </c>
      <c r="D251" s="4">
        <f>+IFR!T251</f>
        <v>4.9910171855341232E-5</v>
      </c>
      <c r="E251" s="4">
        <f>+claims!R251</f>
        <v>0</v>
      </c>
      <c r="F251" s="4">
        <f>+costs!L251</f>
        <v>0</v>
      </c>
      <c r="H251" s="4">
        <f t="shared" si="27"/>
        <v>1.184425981719288E-5</v>
      </c>
      <c r="J251" s="17">
        <f t="shared" si="26"/>
        <v>599.09386942135302</v>
      </c>
      <c r="L251" s="7">
        <f>+J251/payroll!F251</f>
        <v>1.6119060779000184E-3</v>
      </c>
      <c r="O251" s="17">
        <v>604.49358538503202</v>
      </c>
      <c r="P251" s="17">
        <f t="shared" si="24"/>
        <v>-5.3997159636790002</v>
      </c>
      <c r="R251" s="4">
        <v>1.1850529409347116E-5</v>
      </c>
      <c r="S251" s="4">
        <f t="shared" si="25"/>
        <v>-6.2695921542354533E-9</v>
      </c>
    </row>
    <row r="252" spans="1:19" outlineLevel="1" x14ac:dyDescent="0.2">
      <c r="A252" t="s">
        <v>424</v>
      </c>
      <c r="B252" t="s">
        <v>425</v>
      </c>
      <c r="C252" s="4">
        <f>+payroll!G252</f>
        <v>6.161255072683472E-5</v>
      </c>
      <c r="D252" s="4">
        <f>+IFR!T252</f>
        <v>7.0049364007496461E-5</v>
      </c>
      <c r="E252" s="4">
        <f>+claims!R252</f>
        <v>0</v>
      </c>
      <c r="F252" s="4">
        <f>+costs!L252</f>
        <v>0</v>
      </c>
      <c r="H252" s="4">
        <f t="shared" si="27"/>
        <v>1.6457739341791398E-5</v>
      </c>
      <c r="J252" s="17">
        <f t="shared" si="26"/>
        <v>832.44802937281577</v>
      </c>
      <c r="L252" s="7">
        <f>+J252/payroll!F252</f>
        <v>1.6301825439814252E-3</v>
      </c>
      <c r="O252" s="17">
        <v>839.94601658898216</v>
      </c>
      <c r="P252" s="17">
        <f t="shared" si="24"/>
        <v>-7.4979872161663934</v>
      </c>
      <c r="R252" s="4">
        <v>1.6466353345191612E-5</v>
      </c>
      <c r="S252" s="4">
        <f t="shared" si="25"/>
        <v>-8.6140034002140525E-9</v>
      </c>
    </row>
    <row r="253" spans="1:19" outlineLevel="1" x14ac:dyDescent="0.2">
      <c r="A253" t="s">
        <v>426</v>
      </c>
      <c r="B253" t="s">
        <v>427</v>
      </c>
      <c r="C253" s="4">
        <f>+payroll!G253</f>
        <v>3.2222195299696441E-4</v>
      </c>
      <c r="D253" s="4">
        <f>+IFR!T253</f>
        <v>3.4149064953654528E-4</v>
      </c>
      <c r="E253" s="4">
        <f>+claims!R253</f>
        <v>8.5703717737061071E-5</v>
      </c>
      <c r="F253" s="4">
        <f>+costs!L253</f>
        <v>7.8759037250317647E-6</v>
      </c>
      <c r="H253" s="4">
        <f t="shared" si="27"/>
        <v>1.0054517521226693E-4</v>
      </c>
      <c r="J253" s="17">
        <f t="shared" si="26"/>
        <v>5085.6701051194086</v>
      </c>
      <c r="L253" s="7">
        <f>+J253/payroll!F253</f>
        <v>1.9043262639132806E-3</v>
      </c>
      <c r="O253" s="17">
        <v>5131.0910722506478</v>
      </c>
      <c r="P253" s="17">
        <f t="shared" si="24"/>
        <v>-45.420967131239195</v>
      </c>
      <c r="R253" s="4">
        <v>1.00590224816057E-4</v>
      </c>
      <c r="S253" s="4">
        <f t="shared" si="25"/>
        <v>-4.5049603790073408E-8</v>
      </c>
    </row>
    <row r="254" spans="1:19" outlineLevel="1" x14ac:dyDescent="0.2">
      <c r="A254" t="s">
        <v>428</v>
      </c>
      <c r="B254" t="s">
        <v>429</v>
      </c>
      <c r="C254" s="4">
        <f>+payroll!G254</f>
        <v>1.2722119277113454E-4</v>
      </c>
      <c r="D254" s="4">
        <f>+IFR!T254</f>
        <v>1.4360119621536775E-4</v>
      </c>
      <c r="E254" s="4">
        <f>+claims!R254</f>
        <v>0</v>
      </c>
      <c r="F254" s="4">
        <f>+costs!L254</f>
        <v>0</v>
      </c>
      <c r="H254" s="4">
        <f t="shared" si="27"/>
        <v>3.3852798623312786E-5</v>
      </c>
      <c r="J254" s="17">
        <f t="shared" si="26"/>
        <v>1712.3065882549138</v>
      </c>
      <c r="L254" s="7">
        <f>+J254/payroll!F254</f>
        <v>1.6239414320415521E-3</v>
      </c>
      <c r="O254" s="17">
        <v>1727.733070167526</v>
      </c>
      <c r="P254" s="17">
        <f t="shared" si="24"/>
        <v>-15.426481912612189</v>
      </c>
      <c r="R254" s="4">
        <v>3.3870585320571416E-5</v>
      </c>
      <c r="S254" s="4">
        <f t="shared" si="25"/>
        <v>-1.7786697258630061E-8</v>
      </c>
    </row>
    <row r="255" spans="1:19" outlineLevel="1" x14ac:dyDescent="0.2">
      <c r="A255" t="s">
        <v>430</v>
      </c>
      <c r="B255" t="s">
        <v>431</v>
      </c>
      <c r="C255" s="4">
        <f>+payroll!G255</f>
        <v>2.1397744286669369E-4</v>
      </c>
      <c r="D255" s="4">
        <f>+IFR!T255</f>
        <v>2.7231690257914254E-4</v>
      </c>
      <c r="E255" s="4">
        <f>+claims!R255</f>
        <v>2.1425929434265269E-4</v>
      </c>
      <c r="F255" s="4">
        <f>+costs!L255</f>
        <v>3.9336168814336104E-5</v>
      </c>
      <c r="H255" s="4">
        <f t="shared" si="27"/>
        <v>1.1652738862072909E-4</v>
      </c>
      <c r="J255" s="17">
        <f t="shared" si="26"/>
        <v>5894.0655828085073</v>
      </c>
      <c r="L255" s="7">
        <f>+J255/payroll!F255</f>
        <v>3.323496825485394E-3</v>
      </c>
      <c r="O255" s="17">
        <v>5945.5692275401088</v>
      </c>
      <c r="P255" s="17">
        <f t="shared" si="24"/>
        <v>-51.503644731601526</v>
      </c>
      <c r="R255" s="4">
        <v>1.1655730464268695E-4</v>
      </c>
      <c r="S255" s="4">
        <f t="shared" si="25"/>
        <v>-2.9916021957853561E-8</v>
      </c>
    </row>
    <row r="256" spans="1:19" outlineLevel="1" x14ac:dyDescent="0.2">
      <c r="A256" t="s">
        <v>432</v>
      </c>
      <c r="B256" t="s">
        <v>433</v>
      </c>
      <c r="C256" s="4">
        <f>+payroll!G256</f>
        <v>1.4772356971009039E-5</v>
      </c>
      <c r="D256" s="4">
        <f>+IFR!T256</f>
        <v>2.1014809202248939E-5</v>
      </c>
      <c r="E256" s="4">
        <f>+claims!R256</f>
        <v>0</v>
      </c>
      <c r="F256" s="4">
        <f>+costs!L256</f>
        <v>0</v>
      </c>
      <c r="H256" s="4">
        <f t="shared" si="27"/>
        <v>4.473395771657247E-6</v>
      </c>
      <c r="J256" s="17">
        <f t="shared" si="26"/>
        <v>226.26859117064038</v>
      </c>
      <c r="L256" s="7">
        <f>+J256/payroll!F256</f>
        <v>1.8480885512067501E-3</v>
      </c>
      <c r="O256" s="17">
        <v>228.29254484670855</v>
      </c>
      <c r="P256" s="17">
        <f t="shared" si="24"/>
        <v>-2.0239536760681744</v>
      </c>
      <c r="R256" s="4">
        <v>4.4754610835405622E-6</v>
      </c>
      <c r="S256" s="4">
        <f t="shared" si="25"/>
        <v>-2.0653118833151822E-9</v>
      </c>
    </row>
    <row r="257" spans="1:21" outlineLevel="1" x14ac:dyDescent="0.2">
      <c r="A257" t="s">
        <v>434</v>
      </c>
      <c r="B257" t="s">
        <v>435</v>
      </c>
      <c r="C257" s="4">
        <f>+payroll!G257</f>
        <v>1.2217019991954745E-4</v>
      </c>
      <c r="D257" s="4">
        <f>+IFR!T257</f>
        <v>1.2565104668844679E-4</v>
      </c>
      <c r="E257" s="4">
        <f>+claims!R257</f>
        <v>8.5703717737061071E-5</v>
      </c>
      <c r="F257" s="4">
        <f>+costs!L257</f>
        <v>0</v>
      </c>
      <c r="H257" s="4">
        <f t="shared" si="27"/>
        <v>4.383321348655844E-5</v>
      </c>
      <c r="J257" s="17">
        <f t="shared" si="26"/>
        <v>2217.1254162050518</v>
      </c>
      <c r="L257" s="7">
        <f>+J257/payroll!F257</f>
        <v>2.1896428005984199E-3</v>
      </c>
      <c r="O257" s="17">
        <v>2236.7963936201163</v>
      </c>
      <c r="P257" s="17">
        <f t="shared" si="24"/>
        <v>-19.670977415064499</v>
      </c>
      <c r="R257" s="4">
        <v>4.3850294008385524E-5</v>
      </c>
      <c r="S257" s="4">
        <f t="shared" si="25"/>
        <v>-1.7080521827083815E-8</v>
      </c>
    </row>
    <row r="258" spans="1:21" outlineLevel="1" x14ac:dyDescent="0.2">
      <c r="A258" t="s">
        <v>436</v>
      </c>
      <c r="B258" t="s">
        <v>437</v>
      </c>
      <c r="C258" s="4">
        <f>+payroll!G258</f>
        <v>2.4322964446891295E-5</v>
      </c>
      <c r="D258" s="4">
        <f>+IFR!T258</f>
        <v>2.4955085927670616E-5</v>
      </c>
      <c r="E258" s="4">
        <f>+claims!R258</f>
        <v>0</v>
      </c>
      <c r="F258" s="4">
        <f>+costs!L258</f>
        <v>0</v>
      </c>
      <c r="H258" s="4">
        <f t="shared" si="27"/>
        <v>6.1597562968202393E-6</v>
      </c>
      <c r="J258" s="17">
        <f t="shared" si="26"/>
        <v>311.5663022857587</v>
      </c>
      <c r="L258" s="7">
        <f>+J258/payroll!F258</f>
        <v>1.5455471998568205E-3</v>
      </c>
      <c r="O258" s="17">
        <v>314.3816335991113</v>
      </c>
      <c r="P258" s="17">
        <f t="shared" si="24"/>
        <v>-2.8153313133526012</v>
      </c>
      <c r="R258" s="4">
        <v>6.1631568718001281E-6</v>
      </c>
      <c r="S258" s="4">
        <f t="shared" si="25"/>
        <v>-3.4005749798888028E-9</v>
      </c>
    </row>
    <row r="259" spans="1:21" outlineLevel="1" x14ac:dyDescent="0.2">
      <c r="A259" t="s">
        <v>438</v>
      </c>
      <c r="B259" t="s">
        <v>439</v>
      </c>
      <c r="C259" s="4">
        <f>+payroll!G259</f>
        <v>5.515019111979227E-4</v>
      </c>
      <c r="D259" s="4">
        <f>+IFR!T259</f>
        <v>5.9935987078914158E-4</v>
      </c>
      <c r="E259" s="4">
        <f>+claims!R259</f>
        <v>3.8566672981677478E-4</v>
      </c>
      <c r="F259" s="4">
        <f>+costs!L259</f>
        <v>3.1584962693275894E-5</v>
      </c>
      <c r="H259" s="4">
        <f t="shared" si="27"/>
        <v>2.2065870983686478E-4</v>
      </c>
      <c r="J259" s="17">
        <f t="shared" si="26"/>
        <v>11161.126346265977</v>
      </c>
      <c r="L259" s="7">
        <f>+J259/payroll!F259</f>
        <v>2.4417955629590518E-3</v>
      </c>
      <c r="O259" s="17">
        <v>11259.698158618954</v>
      </c>
      <c r="P259" s="17">
        <f t="shared" si="24"/>
        <v>-98.571812352976849</v>
      </c>
      <c r="R259" s="4">
        <v>2.2073581489552964E-4</v>
      </c>
      <c r="S259" s="4">
        <f t="shared" si="25"/>
        <v>-7.7105058664858183E-8</v>
      </c>
    </row>
    <row r="260" spans="1:21" outlineLevel="1" x14ac:dyDescent="0.2">
      <c r="A260" t="s">
        <v>440</v>
      </c>
      <c r="B260" t="s">
        <v>441</v>
      </c>
      <c r="C260" s="4">
        <f>+payroll!G260</f>
        <v>1.2459603977311011E-5</v>
      </c>
      <c r="D260" s="4">
        <f>+IFR!T260</f>
        <v>2.3203851827483206E-5</v>
      </c>
      <c r="E260" s="4">
        <f>+claims!R260</f>
        <v>0</v>
      </c>
      <c r="F260" s="4">
        <f>+costs!L260</f>
        <v>0</v>
      </c>
      <c r="H260" s="4">
        <f t="shared" si="27"/>
        <v>4.4579319755992773E-6</v>
      </c>
      <c r="J260" s="17">
        <f t="shared" si="26"/>
        <v>225.48641773310197</v>
      </c>
      <c r="L260" s="7">
        <f>+J260/payroll!F260</f>
        <v>2.1835565608448902E-3</v>
      </c>
      <c r="O260" s="17">
        <v>227.4872453786505</v>
      </c>
      <c r="P260" s="17">
        <f t="shared" si="24"/>
        <v>-2.0008276455485259</v>
      </c>
      <c r="R260" s="4">
        <v>4.45967394326268E-6</v>
      </c>
      <c r="S260" s="4">
        <f t="shared" si="25"/>
        <v>-1.7419676634027715E-9</v>
      </c>
    </row>
    <row r="261" spans="1:21" outlineLevel="1" x14ac:dyDescent="0.2">
      <c r="A261" t="s">
        <v>442</v>
      </c>
      <c r="B261" t="s">
        <v>443</v>
      </c>
      <c r="C261" s="4">
        <f>+payroll!G261</f>
        <v>5.1996383847581888E-5</v>
      </c>
      <c r="D261" s="4">
        <f>+IFR!T261</f>
        <v>5.2537023005622345E-5</v>
      </c>
      <c r="E261" s="4">
        <f>+claims!R261</f>
        <v>0</v>
      </c>
      <c r="F261" s="4">
        <f>+costs!L261</f>
        <v>3.2967263539263571E-7</v>
      </c>
      <c r="H261" s="4">
        <f t="shared" si="27"/>
        <v>1.326447943788611E-5</v>
      </c>
      <c r="J261" s="17">
        <f t="shared" si="26"/>
        <v>670.92992174723713</v>
      </c>
      <c r="L261" s="7">
        <f>+J261/payroll!F261</f>
        <v>1.5568698818290911E-3</v>
      </c>
      <c r="O261" s="17">
        <v>676.9897670981594</v>
      </c>
      <c r="P261" s="17">
        <f t="shared" si="24"/>
        <v>-6.0598453509222736</v>
      </c>
      <c r="R261" s="4">
        <v>1.3271749012379914E-5</v>
      </c>
      <c r="S261" s="4">
        <f t="shared" si="25"/>
        <v>-7.2695744938039837E-9</v>
      </c>
    </row>
    <row r="262" spans="1:21" outlineLevel="1" x14ac:dyDescent="0.2">
      <c r="A262" t="s">
        <v>444</v>
      </c>
      <c r="B262" t="s">
        <v>445</v>
      </c>
      <c r="C262" s="29">
        <f>+payroll!G262</f>
        <v>3.9095026806532428E-5</v>
      </c>
      <c r="D262" s="29">
        <f>+IFR!T262</f>
        <v>4.7283320705060112E-5</v>
      </c>
      <c r="E262" s="29">
        <f>+claims!R262</f>
        <v>0</v>
      </c>
      <c r="F262" s="29">
        <f>+costs!L262</f>
        <v>0</v>
      </c>
      <c r="H262" s="29">
        <f t="shared" si="27"/>
        <v>1.0797293438949068E-5</v>
      </c>
      <c r="J262" s="23">
        <f t="shared" si="26"/>
        <v>546.1373192969063</v>
      </c>
      <c r="L262" s="31">
        <f>+J262/payroll!F262</f>
        <v>1.6854995332331642E-3</v>
      </c>
      <c r="O262" s="23">
        <v>551.04700106160919</v>
      </c>
      <c r="P262" s="23">
        <f t="shared" si="24"/>
        <v>-4.9096817647028956</v>
      </c>
      <c r="R262" s="29">
        <v>1.0802759284622883E-5</v>
      </c>
      <c r="S262" s="29">
        <f t="shared" si="25"/>
        <v>-5.4658456738145749E-9</v>
      </c>
    </row>
    <row r="263" spans="1:21" x14ac:dyDescent="0.2">
      <c r="B263" t="s">
        <v>489</v>
      </c>
      <c r="C263" s="46">
        <f>SUBTOTAL(9,C142:C262)</f>
        <v>3.2708251159574188E-2</v>
      </c>
      <c r="D263" s="46">
        <f>SUBTOTAL(9,D142:D262)</f>
        <v>3.5371864164110381E-2</v>
      </c>
      <c r="E263" s="46">
        <f>SUBTOTAL(9,E142:E262)</f>
        <v>1.4526780156431844E-2</v>
      </c>
      <c r="F263" s="46">
        <f>SUBTOTAL(9,F142:F262)</f>
        <v>1.492872627397555E-2</v>
      </c>
      <c r="H263" s="46">
        <f>SUBTOTAL(9,H142:H262)</f>
        <v>1.9646267203310669E-2</v>
      </c>
      <c r="J263" s="17">
        <f>SUBTOTAL(9,J142:J262)</f>
        <v>993726.78581672057</v>
      </c>
      <c r="L263" s="47">
        <f>+J263/payroll!F263</f>
        <v>3.6657088663737251E-3</v>
      </c>
      <c r="O263" s="17">
        <f>SUBTOTAL(9,O142:O262)</f>
        <v>1002386.1710231836</v>
      </c>
      <c r="P263" s="17">
        <f>SUBTOTAL(9,P142:P262)</f>
        <v>-8659.3852064631574</v>
      </c>
      <c r="R263" s="46">
        <f>SUBTOTAL(9,R142:R262)</f>
        <v>1.9650840118786164E-2</v>
      </c>
      <c r="S263" s="46">
        <f>SUBTOTAL(9,S142:S262)</f>
        <v>-4.572915475498352E-6</v>
      </c>
    </row>
    <row r="264" spans="1:21" ht="6.75" customHeight="1" x14ac:dyDescent="0.2">
      <c r="C264" s="8"/>
      <c r="D264" s="8"/>
      <c r="E264" s="8"/>
      <c r="F264" s="8"/>
      <c r="H264" s="8"/>
      <c r="J264" s="23"/>
      <c r="O264" s="23"/>
      <c r="P264" s="23"/>
      <c r="R264" s="23"/>
      <c r="S264" s="23"/>
    </row>
    <row r="265" spans="1:21" x14ac:dyDescent="0.2">
      <c r="C265" s="9">
        <f>SUBTOTAL(9,C4:C264)</f>
        <v>0.99999999999999978</v>
      </c>
      <c r="D265" s="9">
        <f>SUBTOTAL(9,D4:D264)</f>
        <v>1.0000000000000007</v>
      </c>
      <c r="E265" s="9">
        <f>SUBTOTAL(9,E4:E264)</f>
        <v>1.000000000000002</v>
      </c>
      <c r="F265" s="9">
        <f>SUBTOTAL(9,F4:F264)</f>
        <v>0.99999999999999989</v>
      </c>
      <c r="H265" s="9">
        <f>SUBTOTAL(9,H4:H264)</f>
        <v>1</v>
      </c>
      <c r="J265" s="17">
        <f>SUBTOTAL(9,J4:J264)</f>
        <v>50580946.269999973</v>
      </c>
      <c r="L265" s="47">
        <f>+J265/payroll!F265</f>
        <v>6.1028858580842778E-3</v>
      </c>
      <c r="N265" s="38"/>
      <c r="O265" s="17">
        <f>SUBTOTAL(9,O4:O264)</f>
        <v>51009838</v>
      </c>
      <c r="P265" s="17">
        <f>SUBTOTAL(9,P4:P264)</f>
        <v>-428891.73000000144</v>
      </c>
      <c r="Q265" s="38"/>
      <c r="R265" s="9">
        <f>SUBTOTAL(9,R4:R264)</f>
        <v>0.99999999999999967</v>
      </c>
      <c r="S265" s="9">
        <f>SUBTOTAL(9,S4:S264)</f>
        <v>3.4895216328035411E-17</v>
      </c>
      <c r="U265" s="38"/>
    </row>
    <row r="266" spans="1:21" ht="6" customHeight="1" x14ac:dyDescent="0.2">
      <c r="J266" s="17"/>
      <c r="O266" s="17"/>
      <c r="P266" s="17"/>
      <c r="R266" s="17"/>
      <c r="S266" s="17"/>
    </row>
    <row r="267" spans="1:21" ht="6" customHeight="1" x14ac:dyDescent="0.2">
      <c r="J267" s="17"/>
      <c r="O267" s="17"/>
      <c r="P267" s="17"/>
      <c r="R267" s="17"/>
      <c r="S267" s="17"/>
    </row>
    <row r="268" spans="1:21" x14ac:dyDescent="0.2">
      <c r="H268" s="49" t="s">
        <v>579</v>
      </c>
      <c r="J268" s="17">
        <v>41800000</v>
      </c>
      <c r="O268" s="17">
        <v>42000000</v>
      </c>
      <c r="P268" s="17">
        <f>+J268-O268</f>
        <v>-200000</v>
      </c>
      <c r="R268" s="17"/>
      <c r="S268" s="17"/>
    </row>
    <row r="269" spans="1:21" x14ac:dyDescent="0.2">
      <c r="H269" s="10" t="s">
        <v>517</v>
      </c>
      <c r="J269" s="17">
        <v>-1719233.27</v>
      </c>
      <c r="O269" s="17">
        <v>-1771341</v>
      </c>
      <c r="P269" s="17">
        <f>+J269-O269</f>
        <v>52107.729999999981</v>
      </c>
      <c r="R269" s="17"/>
      <c r="S269" s="17"/>
    </row>
    <row r="270" spans="1:21" x14ac:dyDescent="0.2">
      <c r="H270" s="10" t="s">
        <v>564</v>
      </c>
      <c r="J270" s="17">
        <f>9053078+600000+100000+1628101</f>
        <v>11381179</v>
      </c>
      <c r="O270" s="17">
        <v>11281179</v>
      </c>
      <c r="P270" s="17">
        <f>+J270-O270</f>
        <v>100000</v>
      </c>
      <c r="R270" s="17"/>
      <c r="S270" s="17"/>
    </row>
    <row r="271" spans="1:21" x14ac:dyDescent="0.2">
      <c r="H271" s="10" t="s">
        <v>517</v>
      </c>
      <c r="J271" s="17">
        <f>-777723.17-103276.29</f>
        <v>-880999.46000000008</v>
      </c>
      <c r="O271" s="17">
        <v>-500000</v>
      </c>
      <c r="P271" s="17">
        <f>+J271-O271</f>
        <v>-380999.46000000008</v>
      </c>
      <c r="R271" s="17"/>
      <c r="S271" s="17"/>
    </row>
    <row r="272" spans="1:21" ht="6.75" customHeight="1" x14ac:dyDescent="0.2">
      <c r="J272" s="17"/>
      <c r="O272" s="17"/>
      <c r="P272" s="17"/>
      <c r="R272" s="17"/>
      <c r="S272" s="17"/>
    </row>
    <row r="273" spans="1:19" ht="13.5" thickBot="1" x14ac:dyDescent="0.25">
      <c r="J273" s="18">
        <f>SUM(J268:J272)</f>
        <v>50580946.269999996</v>
      </c>
      <c r="O273" s="18">
        <f>SUM(O268:O272)</f>
        <v>51009838</v>
      </c>
      <c r="P273" s="18">
        <f>SUM(P268:P272)</f>
        <v>-428891.7300000001</v>
      </c>
      <c r="R273" s="45"/>
      <c r="S273" s="17"/>
    </row>
    <row r="274" spans="1:19" ht="12.75" customHeight="1" thickTop="1" x14ac:dyDescent="0.2">
      <c r="A274" s="40"/>
      <c r="J274" s="17"/>
      <c r="O274" s="17"/>
      <c r="P274" s="17"/>
      <c r="R274" s="17"/>
      <c r="S274" s="17"/>
    </row>
    <row r="275" spans="1:19" x14ac:dyDescent="0.2">
      <c r="J275" s="17"/>
      <c r="O275" s="17"/>
      <c r="P275" s="17"/>
      <c r="R275" s="17"/>
      <c r="S275" s="17"/>
    </row>
    <row r="276" spans="1:19" x14ac:dyDescent="0.2">
      <c r="J276" s="17"/>
      <c r="O276" s="17"/>
      <c r="P276" s="17"/>
      <c r="R276" s="17"/>
      <c r="S276" s="17"/>
    </row>
    <row r="277" spans="1:19" x14ac:dyDescent="0.2">
      <c r="J277" s="17"/>
      <c r="O277" s="17"/>
      <c r="P277" s="17"/>
      <c r="R277" s="17"/>
      <c r="S277" s="17"/>
    </row>
    <row r="278" spans="1:19" x14ac:dyDescent="0.2">
      <c r="J278" s="17"/>
      <c r="O278" s="17"/>
      <c r="P278" s="17"/>
      <c r="R278" s="17"/>
      <c r="S278" s="17"/>
    </row>
    <row r="279" spans="1:19" x14ac:dyDescent="0.2">
      <c r="J279" s="17"/>
    </row>
    <row r="280" spans="1:19" x14ac:dyDescent="0.2">
      <c r="J280" s="17"/>
    </row>
    <row r="281" spans="1:19" x14ac:dyDescent="0.2">
      <c r="J281" s="17"/>
    </row>
    <row r="282" spans="1:19" x14ac:dyDescent="0.2">
      <c r="J282" s="17"/>
    </row>
    <row r="283" spans="1:19" x14ac:dyDescent="0.2">
      <c r="J283" s="17"/>
    </row>
    <row r="284" spans="1:19" x14ac:dyDescent="0.2">
      <c r="J284" s="17"/>
    </row>
    <row r="285" spans="1:19" x14ac:dyDescent="0.2">
      <c r="J285" s="17"/>
    </row>
  </sheetData>
  <autoFilter ref="P3:P262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2013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I269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E3" sqref="E3:H3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6" width="16.85546875" bestFit="1" customWidth="1"/>
    <col min="7" max="7" width="11.7109375" style="4" customWidth="1"/>
    <col min="9" max="9" width="15.140625" bestFit="1" customWidth="1"/>
  </cols>
  <sheetData>
    <row r="2" spans="1:8" x14ac:dyDescent="0.2">
      <c r="A2" s="20" t="s">
        <v>466</v>
      </c>
      <c r="B2" s="20"/>
      <c r="F2" s="1" t="s">
        <v>446</v>
      </c>
      <c r="G2" s="1" t="s">
        <v>3</v>
      </c>
    </row>
    <row r="3" spans="1:8" x14ac:dyDescent="0.2">
      <c r="A3" s="12" t="s">
        <v>464</v>
      </c>
      <c r="B3" s="12" t="s">
        <v>465</v>
      </c>
      <c r="C3" s="12" t="s">
        <v>518</v>
      </c>
      <c r="D3" s="12" t="s">
        <v>565</v>
      </c>
      <c r="E3" s="12" t="s">
        <v>570</v>
      </c>
      <c r="F3" s="12" t="s">
        <v>447</v>
      </c>
      <c r="G3" s="12" t="s">
        <v>5</v>
      </c>
      <c r="H3" s="12"/>
    </row>
    <row r="5" spans="1:8" x14ac:dyDescent="0.2">
      <c r="A5" t="s">
        <v>7</v>
      </c>
      <c r="B5" t="s">
        <v>526</v>
      </c>
      <c r="C5" s="17">
        <v>27833388.949999999</v>
      </c>
      <c r="D5" s="17">
        <v>24903928.920000002</v>
      </c>
      <c r="E5" s="17">
        <v>26306669.899999999</v>
      </c>
      <c r="F5" s="17">
        <f t="shared" ref="F5:F54" si="0">IF(C5&gt;0,(+C5+(D5*2)+(E5*3))/6,IF(D5&gt;0,((D5*2)+(E5*3))/5,E5))</f>
        <v>26093542.748333335</v>
      </c>
      <c r="G5" s="4">
        <f t="shared" ref="G5:G37" si="1">+F5/$F$265</f>
        <v>3.1483379566698872E-3</v>
      </c>
    </row>
    <row r="6" spans="1:8" x14ac:dyDescent="0.2">
      <c r="A6" t="s">
        <v>8</v>
      </c>
      <c r="B6" t="s">
        <v>527</v>
      </c>
      <c r="C6" s="17">
        <v>29793344</v>
      </c>
      <c r="D6" s="17">
        <v>26136592</v>
      </c>
      <c r="E6" s="17">
        <v>28888686</v>
      </c>
      <c r="F6" s="17">
        <f t="shared" si="0"/>
        <v>28122097.666666668</v>
      </c>
      <c r="G6" s="4">
        <f t="shared" si="1"/>
        <v>3.3930949261690231E-3</v>
      </c>
    </row>
    <row r="7" spans="1:8" x14ac:dyDescent="0.2">
      <c r="A7" t="s">
        <v>9</v>
      </c>
      <c r="B7" t="s">
        <v>10</v>
      </c>
      <c r="C7" s="17">
        <v>25001862.359999999</v>
      </c>
      <c r="D7" s="17">
        <v>24392612.420000002</v>
      </c>
      <c r="E7" s="17">
        <v>26636683.620000001</v>
      </c>
      <c r="F7" s="17">
        <f t="shared" si="0"/>
        <v>25616189.676666666</v>
      </c>
      <c r="G7" s="4">
        <f t="shared" si="1"/>
        <v>3.0907425274575343E-3</v>
      </c>
    </row>
    <row r="8" spans="1:8" x14ac:dyDescent="0.2">
      <c r="A8" t="s">
        <v>11</v>
      </c>
      <c r="B8" t="s">
        <v>12</v>
      </c>
      <c r="C8" s="17">
        <v>11213877</v>
      </c>
      <c r="D8" s="17">
        <v>11858924</v>
      </c>
      <c r="E8" s="17">
        <v>11816906.98</v>
      </c>
      <c r="F8" s="17">
        <f t="shared" si="0"/>
        <v>11730407.656666666</v>
      </c>
      <c r="G8" s="4">
        <f t="shared" si="1"/>
        <v>1.4153420265269896E-3</v>
      </c>
    </row>
    <row r="9" spans="1:8" x14ac:dyDescent="0.2">
      <c r="A9" t="s">
        <v>13</v>
      </c>
      <c r="B9" t="s">
        <v>14</v>
      </c>
      <c r="C9" s="17">
        <v>1227572</v>
      </c>
      <c r="D9" s="17">
        <v>1188096</v>
      </c>
      <c r="E9" s="17">
        <v>1229356</v>
      </c>
      <c r="F9" s="17">
        <f t="shared" si="0"/>
        <v>1215305.3333333333</v>
      </c>
      <c r="G9" s="4">
        <f t="shared" si="1"/>
        <v>1.466336689800802E-4</v>
      </c>
    </row>
    <row r="10" spans="1:8" x14ac:dyDescent="0.2">
      <c r="A10" t="s">
        <v>15</v>
      </c>
      <c r="B10" t="s">
        <v>16</v>
      </c>
      <c r="C10" s="17">
        <v>1802187</v>
      </c>
      <c r="D10" s="17">
        <v>1983159</v>
      </c>
      <c r="E10" s="17">
        <v>1952346</v>
      </c>
      <c r="F10" s="17">
        <f t="shared" si="0"/>
        <v>1937590.5</v>
      </c>
      <c r="G10" s="4">
        <f t="shared" si="1"/>
        <v>2.3378158245769906E-4</v>
      </c>
    </row>
    <row r="11" spans="1:8" x14ac:dyDescent="0.2">
      <c r="A11" t="s">
        <v>17</v>
      </c>
      <c r="B11" t="s">
        <v>18</v>
      </c>
      <c r="C11" s="17">
        <v>4773422</v>
      </c>
      <c r="D11" s="17">
        <v>5177470.71</v>
      </c>
      <c r="E11" s="17">
        <v>5320095</v>
      </c>
      <c r="F11" s="17">
        <f t="shared" si="0"/>
        <v>5181441.4033333333</v>
      </c>
      <c r="G11" s="4">
        <f t="shared" si="1"/>
        <v>6.2517109300603386E-4</v>
      </c>
    </row>
    <row r="12" spans="1:8" x14ac:dyDescent="0.2">
      <c r="A12" t="s">
        <v>19</v>
      </c>
      <c r="B12" t="s">
        <v>20</v>
      </c>
      <c r="C12" s="17">
        <v>1447461</v>
      </c>
      <c r="D12" s="17">
        <v>1454671</v>
      </c>
      <c r="E12" s="17">
        <v>1104893</v>
      </c>
      <c r="F12" s="17">
        <f t="shared" si="0"/>
        <v>1278580.3333333333</v>
      </c>
      <c r="G12" s="4">
        <f t="shared" si="1"/>
        <v>1.5426816637775578E-4</v>
      </c>
    </row>
    <row r="13" spans="1:8" x14ac:dyDescent="0.2">
      <c r="A13" t="s">
        <v>21</v>
      </c>
      <c r="B13" t="s">
        <v>22</v>
      </c>
      <c r="C13" s="17">
        <v>4812931.92</v>
      </c>
      <c r="D13" s="17">
        <v>5023870.78</v>
      </c>
      <c r="E13" s="17">
        <v>4854212.6500000004</v>
      </c>
      <c r="F13" s="17">
        <f t="shared" si="0"/>
        <v>4903885.2383333333</v>
      </c>
      <c r="G13" s="4">
        <f t="shared" si="1"/>
        <v>5.9168232462355563E-4</v>
      </c>
    </row>
    <row r="14" spans="1:8" x14ac:dyDescent="0.2">
      <c r="A14" t="s">
        <v>23</v>
      </c>
      <c r="B14" t="s">
        <v>24</v>
      </c>
      <c r="C14" s="17">
        <v>12541336</v>
      </c>
      <c r="D14" s="17">
        <v>12750121.9</v>
      </c>
      <c r="E14" s="17">
        <v>13157084.5</v>
      </c>
      <c r="F14" s="17">
        <f t="shared" si="0"/>
        <v>12918805.549999999</v>
      </c>
      <c r="G14" s="4">
        <f t="shared" si="1"/>
        <v>1.5587291561051239E-3</v>
      </c>
    </row>
    <row r="15" spans="1:8" x14ac:dyDescent="0.2">
      <c r="A15" t="s">
        <v>25</v>
      </c>
      <c r="B15" t="s">
        <v>26</v>
      </c>
      <c r="C15" s="17">
        <v>410582</v>
      </c>
      <c r="D15" s="17">
        <v>397541</v>
      </c>
      <c r="E15" s="17">
        <v>375297.78</v>
      </c>
      <c r="F15" s="17">
        <f t="shared" si="0"/>
        <v>388592.88999999996</v>
      </c>
      <c r="G15" s="4">
        <f t="shared" si="1"/>
        <v>4.6885996166894182E-5</v>
      </c>
    </row>
    <row r="16" spans="1:8" x14ac:dyDescent="0.2">
      <c r="A16" t="s">
        <v>562</v>
      </c>
      <c r="B16" t="s">
        <v>563</v>
      </c>
      <c r="C16" s="17"/>
      <c r="D16" s="17"/>
      <c r="E16" s="17">
        <v>527991</v>
      </c>
      <c r="F16" s="17">
        <f>IF(C16&gt;0,(+C16+(D16*2)+(E16*3))/6,IF(D16&gt;0,((D16*2)+(E16*3))/5,E16))</f>
        <v>527991</v>
      </c>
      <c r="G16" s="4">
        <f>+F16/$F$265</f>
        <v>6.3705190288362271E-5</v>
      </c>
    </row>
    <row r="17" spans="1:7" x14ac:dyDescent="0.2">
      <c r="A17" t="s">
        <v>27</v>
      </c>
      <c r="B17" t="s">
        <v>528</v>
      </c>
      <c r="C17" s="17">
        <v>3497777</v>
      </c>
      <c r="D17" s="17">
        <v>3146003.23</v>
      </c>
      <c r="E17" s="17">
        <v>3476395</v>
      </c>
      <c r="F17" s="17">
        <f t="shared" si="0"/>
        <v>3369828.0766666667</v>
      </c>
      <c r="G17" s="4">
        <f t="shared" si="1"/>
        <v>4.0658939046899634E-4</v>
      </c>
    </row>
    <row r="18" spans="1:7" x14ac:dyDescent="0.2">
      <c r="A18" t="s">
        <v>28</v>
      </c>
      <c r="B18" t="s">
        <v>529</v>
      </c>
      <c r="C18" s="17">
        <v>2753351</v>
      </c>
      <c r="D18" s="17">
        <v>2585234</v>
      </c>
      <c r="E18" s="17">
        <v>2794258</v>
      </c>
      <c r="F18" s="17">
        <f t="shared" si="0"/>
        <v>2717765.5</v>
      </c>
      <c r="G18" s="4">
        <f t="shared" si="1"/>
        <v>3.279142416000387E-4</v>
      </c>
    </row>
    <row r="19" spans="1:7" x14ac:dyDescent="0.2">
      <c r="A19" t="s">
        <v>29</v>
      </c>
      <c r="B19" t="s">
        <v>530</v>
      </c>
      <c r="C19" s="17">
        <v>2525832.06</v>
      </c>
      <c r="D19" s="17">
        <v>2541482.54</v>
      </c>
      <c r="E19" s="17">
        <v>2644106.4300000002</v>
      </c>
      <c r="F19" s="17">
        <f t="shared" si="0"/>
        <v>2590186.0716666668</v>
      </c>
      <c r="G19" s="4">
        <f t="shared" si="1"/>
        <v>3.1252104027869901E-4</v>
      </c>
    </row>
    <row r="20" spans="1:7" x14ac:dyDescent="0.2">
      <c r="A20" t="s">
        <v>30</v>
      </c>
      <c r="B20" t="s">
        <v>531</v>
      </c>
      <c r="C20" s="17">
        <v>2638448</v>
      </c>
      <c r="D20" s="17">
        <v>2704010.61</v>
      </c>
      <c r="E20" s="17">
        <v>2759884.87</v>
      </c>
      <c r="F20" s="17">
        <f t="shared" si="0"/>
        <v>2721020.6383333332</v>
      </c>
      <c r="G20" s="4">
        <f t="shared" si="1"/>
        <v>3.2830699300477839E-4</v>
      </c>
    </row>
    <row r="21" spans="1:7" x14ac:dyDescent="0.2">
      <c r="A21" t="s">
        <v>31</v>
      </c>
      <c r="B21" t="s">
        <v>532</v>
      </c>
      <c r="C21" s="17">
        <v>4541806.43</v>
      </c>
      <c r="D21" s="17">
        <v>4803123.57</v>
      </c>
      <c r="E21" s="17">
        <v>4864841.5599999996</v>
      </c>
      <c r="F21" s="17">
        <f t="shared" si="0"/>
        <v>4790429.708333333</v>
      </c>
      <c r="G21" s="4">
        <f t="shared" si="1"/>
        <v>5.77993253923644E-4</v>
      </c>
    </row>
    <row r="22" spans="1:7" x14ac:dyDescent="0.2">
      <c r="A22" t="s">
        <v>32</v>
      </c>
      <c r="B22" t="s">
        <v>533</v>
      </c>
      <c r="C22" s="17">
        <v>1197917</v>
      </c>
      <c r="D22" s="17">
        <v>1173345</v>
      </c>
      <c r="E22" s="17">
        <v>1228768</v>
      </c>
      <c r="F22" s="17">
        <f t="shared" si="0"/>
        <v>1205151.8333333333</v>
      </c>
      <c r="G22" s="4">
        <f t="shared" si="1"/>
        <v>1.4540859004958162E-4</v>
      </c>
    </row>
    <row r="23" spans="1:7" x14ac:dyDescent="0.2">
      <c r="A23" t="s">
        <v>33</v>
      </c>
      <c r="B23" t="s">
        <v>534</v>
      </c>
      <c r="C23" s="17">
        <v>1536784.72</v>
      </c>
      <c r="D23" s="17">
        <v>1518871.34</v>
      </c>
      <c r="E23" s="17">
        <v>1597084.74</v>
      </c>
      <c r="F23" s="17">
        <f t="shared" si="0"/>
        <v>1560963.6033333335</v>
      </c>
      <c r="G23" s="4">
        <f t="shared" si="1"/>
        <v>1.883393531017719E-4</v>
      </c>
    </row>
    <row r="24" spans="1:7" x14ac:dyDescent="0.2">
      <c r="A24" t="s">
        <v>34</v>
      </c>
      <c r="B24" t="s">
        <v>535</v>
      </c>
      <c r="C24" s="17">
        <v>1236708</v>
      </c>
      <c r="D24" s="17">
        <v>1237468.3600000001</v>
      </c>
      <c r="E24" s="17">
        <v>1302195.3899999999</v>
      </c>
      <c r="F24" s="17">
        <f t="shared" si="0"/>
        <v>1269705.1483333334</v>
      </c>
      <c r="G24" s="4">
        <f t="shared" si="1"/>
        <v>1.5319732359962243E-4</v>
      </c>
    </row>
    <row r="25" spans="1:7" x14ac:dyDescent="0.2">
      <c r="A25" t="s">
        <v>35</v>
      </c>
      <c r="B25" t="s">
        <v>536</v>
      </c>
      <c r="C25" s="17">
        <v>1617127</v>
      </c>
      <c r="D25" s="17">
        <v>1563231.54</v>
      </c>
      <c r="E25" s="17">
        <v>1702610</v>
      </c>
      <c r="F25" s="17">
        <f t="shared" si="0"/>
        <v>1641903.3466666667</v>
      </c>
      <c r="G25" s="4">
        <f t="shared" si="1"/>
        <v>1.9810520469950972E-4</v>
      </c>
    </row>
    <row r="26" spans="1:7" x14ac:dyDescent="0.2">
      <c r="A26" t="s">
        <v>36</v>
      </c>
      <c r="B26" t="s">
        <v>537</v>
      </c>
      <c r="C26" s="17">
        <v>1157387.42</v>
      </c>
      <c r="D26" s="17">
        <v>1190623.3799999999</v>
      </c>
      <c r="E26" s="17">
        <v>1212793.01</v>
      </c>
      <c r="F26" s="17">
        <f t="shared" si="0"/>
        <v>1196168.8683333334</v>
      </c>
      <c r="G26" s="4">
        <f t="shared" si="1"/>
        <v>1.4432474298650916E-4</v>
      </c>
    </row>
    <row r="27" spans="1:7" x14ac:dyDescent="0.2">
      <c r="A27" t="s">
        <v>37</v>
      </c>
      <c r="B27" t="s">
        <v>538</v>
      </c>
      <c r="C27" s="17">
        <v>1205201</v>
      </c>
      <c r="D27" s="17">
        <v>1209427</v>
      </c>
      <c r="E27" s="17">
        <v>1054951.99</v>
      </c>
      <c r="F27" s="17">
        <f t="shared" si="0"/>
        <v>1131485.1616666666</v>
      </c>
      <c r="G27" s="4">
        <f t="shared" si="1"/>
        <v>1.3652027692220766E-4</v>
      </c>
    </row>
    <row r="28" spans="1:7" x14ac:dyDescent="0.2">
      <c r="A28" t="s">
        <v>38</v>
      </c>
      <c r="B28" t="s">
        <v>539</v>
      </c>
      <c r="C28" s="17">
        <v>1192206</v>
      </c>
      <c r="D28" s="17">
        <v>1267569.1200000001</v>
      </c>
      <c r="E28" s="17">
        <v>1277886</v>
      </c>
      <c r="F28" s="17">
        <f t="shared" si="0"/>
        <v>1260167.04</v>
      </c>
      <c r="G28" s="4">
        <f t="shared" si="1"/>
        <v>1.5204649525905219E-4</v>
      </c>
    </row>
    <row r="29" spans="1:7" x14ac:dyDescent="0.2">
      <c r="A29" t="s">
        <v>39</v>
      </c>
      <c r="B29" t="s">
        <v>540</v>
      </c>
      <c r="C29" s="37">
        <v>1931609.35</v>
      </c>
      <c r="D29" s="17">
        <v>1972363</v>
      </c>
      <c r="E29" s="17">
        <v>1995318.08</v>
      </c>
      <c r="F29" s="17">
        <f t="shared" si="0"/>
        <v>1977048.2649999999</v>
      </c>
      <c r="G29" s="4">
        <f t="shared" si="1"/>
        <v>2.3854239169058083E-4</v>
      </c>
    </row>
    <row r="30" spans="1:7" x14ac:dyDescent="0.2">
      <c r="A30" t="s">
        <v>40</v>
      </c>
      <c r="B30" t="s">
        <v>541</v>
      </c>
      <c r="C30" s="17">
        <v>3573711.39</v>
      </c>
      <c r="D30" s="17">
        <v>3451345.96</v>
      </c>
      <c r="E30" s="17">
        <v>3466877.37</v>
      </c>
      <c r="F30" s="17">
        <f t="shared" si="0"/>
        <v>3479505.9033333338</v>
      </c>
      <c r="G30" s="4">
        <f t="shared" si="1"/>
        <v>4.1982265925239235E-4</v>
      </c>
    </row>
    <row r="31" spans="1:7" x14ac:dyDescent="0.2">
      <c r="A31" t="s">
        <v>41</v>
      </c>
      <c r="B31" t="s">
        <v>542</v>
      </c>
      <c r="C31" s="17">
        <v>75892251</v>
      </c>
      <c r="D31" s="17">
        <v>75100074</v>
      </c>
      <c r="E31" s="17">
        <v>75418064</v>
      </c>
      <c r="F31" s="17">
        <f t="shared" si="0"/>
        <v>75391098.5</v>
      </c>
      <c r="G31" s="4">
        <f t="shared" si="1"/>
        <v>9.0963752715314521E-3</v>
      </c>
    </row>
    <row r="32" spans="1:7" x14ac:dyDescent="0.2">
      <c r="A32" t="s">
        <v>42</v>
      </c>
      <c r="B32" t="s">
        <v>43</v>
      </c>
      <c r="C32" s="17">
        <v>777379</v>
      </c>
      <c r="D32" s="17">
        <v>813796</v>
      </c>
      <c r="E32" s="17">
        <v>804327.46</v>
      </c>
      <c r="F32" s="17">
        <f t="shared" si="0"/>
        <v>802992.23</v>
      </c>
      <c r="G32" s="4">
        <f t="shared" si="1"/>
        <v>9.6885690877735343E-5</v>
      </c>
    </row>
    <row r="33" spans="1:7" x14ac:dyDescent="0.2">
      <c r="A33" t="s">
        <v>44</v>
      </c>
      <c r="B33" t="s">
        <v>45</v>
      </c>
      <c r="C33" s="17">
        <v>478524</v>
      </c>
      <c r="D33" s="17">
        <v>559840.77</v>
      </c>
      <c r="E33" s="17">
        <v>548770</v>
      </c>
      <c r="F33" s="17">
        <f t="shared" si="0"/>
        <v>540752.59</v>
      </c>
      <c r="G33" s="4">
        <f t="shared" si="1"/>
        <v>6.5244950472403393E-5</v>
      </c>
    </row>
    <row r="34" spans="1:7" x14ac:dyDescent="0.2">
      <c r="A34" t="s">
        <v>46</v>
      </c>
      <c r="B34" t="s">
        <v>47</v>
      </c>
      <c r="C34" s="17">
        <v>17075041</v>
      </c>
      <c r="D34" s="17">
        <v>16413265.59</v>
      </c>
      <c r="E34" s="17">
        <v>16653413</v>
      </c>
      <c r="F34" s="17">
        <f t="shared" si="0"/>
        <v>16643635.196666667</v>
      </c>
      <c r="G34" s="4">
        <f t="shared" si="1"/>
        <v>2.0081515542759894E-3</v>
      </c>
    </row>
    <row r="35" spans="1:7" x14ac:dyDescent="0.2">
      <c r="A35" t="s">
        <v>48</v>
      </c>
      <c r="B35" t="s">
        <v>49</v>
      </c>
      <c r="C35" s="17">
        <v>201604786</v>
      </c>
      <c r="D35" s="17">
        <v>201784862</v>
      </c>
      <c r="E35" s="17">
        <v>198161106.82999998</v>
      </c>
      <c r="F35" s="17">
        <f t="shared" si="0"/>
        <v>199942971.74833333</v>
      </c>
      <c r="G35" s="4">
        <f t="shared" si="1"/>
        <v>2.4124284432969909E-2</v>
      </c>
    </row>
    <row r="36" spans="1:7" x14ac:dyDescent="0.2">
      <c r="A36" t="s">
        <v>50</v>
      </c>
      <c r="B36" t="s">
        <v>507</v>
      </c>
      <c r="C36" s="17">
        <v>15823251.699999999</v>
      </c>
      <c r="D36" s="17">
        <v>15813837.93</v>
      </c>
      <c r="E36" s="17">
        <v>13259207.99</v>
      </c>
      <c r="F36" s="17">
        <f t="shared" si="0"/>
        <v>14538091.921666667</v>
      </c>
      <c r="G36" s="4">
        <f t="shared" si="1"/>
        <v>1.7541054910016976E-3</v>
      </c>
    </row>
    <row r="37" spans="1:7" x14ac:dyDescent="0.2">
      <c r="A37" t="s">
        <v>51</v>
      </c>
      <c r="B37" t="s">
        <v>52</v>
      </c>
      <c r="C37" s="17">
        <v>159913738.77000001</v>
      </c>
      <c r="D37" s="17">
        <v>172080049.89000002</v>
      </c>
      <c r="E37" s="17">
        <v>163583324.5</v>
      </c>
      <c r="F37" s="17">
        <f t="shared" si="0"/>
        <v>165803968.67500001</v>
      </c>
      <c r="G37" s="4">
        <f t="shared" si="1"/>
        <v>2.000521481428004E-2</v>
      </c>
    </row>
    <row r="38" spans="1:7" x14ac:dyDescent="0.2">
      <c r="A38" t="s">
        <v>53</v>
      </c>
      <c r="B38" t="s">
        <v>54</v>
      </c>
      <c r="C38" s="17">
        <v>38786728</v>
      </c>
      <c r="D38" s="17">
        <v>38708307.869999997</v>
      </c>
      <c r="E38" s="17">
        <v>37683552</v>
      </c>
      <c r="F38" s="17">
        <f t="shared" si="0"/>
        <v>38208999.956666671</v>
      </c>
      <c r="G38" s="4">
        <f t="shared" ref="G38:G64" si="2">+F38/$F$265</f>
        <v>4.6101384549499438E-3</v>
      </c>
    </row>
    <row r="39" spans="1:7" x14ac:dyDescent="0.2">
      <c r="A39" t="s">
        <v>55</v>
      </c>
      <c r="B39" t="s">
        <v>56</v>
      </c>
      <c r="C39" s="17">
        <v>6937330</v>
      </c>
      <c r="D39" s="17">
        <v>6611584.4000000004</v>
      </c>
      <c r="E39" s="17">
        <v>6668034</v>
      </c>
      <c r="F39" s="17">
        <f t="shared" si="0"/>
        <v>6694100.1333333328</v>
      </c>
      <c r="G39" s="4">
        <f t="shared" si="2"/>
        <v>8.0768218171020189E-4</v>
      </c>
    </row>
    <row r="40" spans="1:7" x14ac:dyDescent="0.2">
      <c r="A40" t="s">
        <v>57</v>
      </c>
      <c r="B40" t="s">
        <v>58</v>
      </c>
      <c r="C40" s="17">
        <v>11221847</v>
      </c>
      <c r="D40" s="17">
        <v>10681117</v>
      </c>
      <c r="E40" s="17">
        <v>9775352</v>
      </c>
      <c r="F40" s="17">
        <f t="shared" si="0"/>
        <v>10318356.166666666</v>
      </c>
      <c r="G40" s="4">
        <f t="shared" si="2"/>
        <v>1.2449697874785672E-3</v>
      </c>
    </row>
    <row r="41" spans="1:7" x14ac:dyDescent="0.2">
      <c r="A41" t="s">
        <v>59</v>
      </c>
      <c r="B41" t="s">
        <v>60</v>
      </c>
      <c r="C41" s="17">
        <v>13458529</v>
      </c>
      <c r="D41" s="17">
        <v>14017626</v>
      </c>
      <c r="E41" s="17">
        <v>13109317</v>
      </c>
      <c r="F41" s="17">
        <f t="shared" si="0"/>
        <v>13470288.666666666</v>
      </c>
      <c r="G41" s="4">
        <f t="shared" si="2"/>
        <v>1.6252688071371852E-3</v>
      </c>
    </row>
    <row r="42" spans="1:7" x14ac:dyDescent="0.2">
      <c r="A42" t="s">
        <v>61</v>
      </c>
      <c r="B42" t="s">
        <v>543</v>
      </c>
      <c r="C42" s="17">
        <v>4958359</v>
      </c>
      <c r="D42" s="17">
        <v>5210091</v>
      </c>
      <c r="E42" s="17">
        <v>5471750</v>
      </c>
      <c r="F42" s="17">
        <f t="shared" si="0"/>
        <v>5298965.166666667</v>
      </c>
      <c r="G42" s="4">
        <f t="shared" si="2"/>
        <v>6.3935101975962332E-4</v>
      </c>
    </row>
    <row r="43" spans="1:7" x14ac:dyDescent="0.2">
      <c r="A43" t="s">
        <v>62</v>
      </c>
      <c r="B43" t="s">
        <v>63</v>
      </c>
      <c r="C43" s="17">
        <v>15747403.66</v>
      </c>
      <c r="D43" s="17">
        <v>16280803.439999999</v>
      </c>
      <c r="E43" s="17">
        <v>15493824</v>
      </c>
      <c r="F43" s="17">
        <f t="shared" si="0"/>
        <v>15798413.756666666</v>
      </c>
      <c r="G43" s="4">
        <f t="shared" si="2"/>
        <v>1.9061706631793537E-3</v>
      </c>
    </row>
    <row r="44" spans="1:7" x14ac:dyDescent="0.2">
      <c r="A44" t="s">
        <v>64</v>
      </c>
      <c r="B44" t="s">
        <v>544</v>
      </c>
      <c r="C44" s="17">
        <v>129121854</v>
      </c>
      <c r="D44" s="17">
        <v>144191026</v>
      </c>
      <c r="E44" s="17">
        <v>141154503</v>
      </c>
      <c r="F44" s="17">
        <f t="shared" si="0"/>
        <v>140161235.83333334</v>
      </c>
      <c r="G44" s="4">
        <f t="shared" si="2"/>
        <v>1.6911269699321618E-2</v>
      </c>
    </row>
    <row r="45" spans="1:7" x14ac:dyDescent="0.2">
      <c r="A45" t="s">
        <v>65</v>
      </c>
      <c r="B45" t="s">
        <v>545</v>
      </c>
      <c r="C45" s="17">
        <v>353680</v>
      </c>
      <c r="D45" s="17">
        <v>432109</v>
      </c>
      <c r="E45" s="17">
        <v>406544</v>
      </c>
      <c r="F45" s="17">
        <f t="shared" si="0"/>
        <v>406255</v>
      </c>
      <c r="G45" s="4">
        <f t="shared" si="2"/>
        <v>4.9017032639947679E-5</v>
      </c>
    </row>
    <row r="46" spans="1:7" x14ac:dyDescent="0.2">
      <c r="A46" t="s">
        <v>66</v>
      </c>
      <c r="B46" t="s">
        <v>67</v>
      </c>
      <c r="C46" s="17">
        <v>4453554.9000000004</v>
      </c>
      <c r="D46" s="17">
        <v>4662093</v>
      </c>
      <c r="E46" s="17">
        <v>4480744.99</v>
      </c>
      <c r="F46" s="17">
        <f t="shared" si="0"/>
        <v>4536662.6450000005</v>
      </c>
      <c r="G46" s="4">
        <f t="shared" si="2"/>
        <v>5.4737477925538482E-4</v>
      </c>
    </row>
    <row r="47" spans="1:7" x14ac:dyDescent="0.2">
      <c r="A47" t="s">
        <v>68</v>
      </c>
      <c r="B47" t="s">
        <v>69</v>
      </c>
      <c r="C47" s="17">
        <v>17559457</v>
      </c>
      <c r="D47" s="17">
        <v>20234967.390000001</v>
      </c>
      <c r="E47" s="17">
        <v>22329253</v>
      </c>
      <c r="F47" s="17">
        <f t="shared" si="0"/>
        <v>20836191.796666667</v>
      </c>
      <c r="G47" s="4">
        <f t="shared" si="2"/>
        <v>2.5140079343993799E-3</v>
      </c>
    </row>
    <row r="48" spans="1:7" x14ac:dyDescent="0.2">
      <c r="A48" t="s">
        <v>70</v>
      </c>
      <c r="B48" t="s">
        <v>71</v>
      </c>
      <c r="C48" s="17">
        <v>570972.71</v>
      </c>
      <c r="D48" s="17">
        <v>560865</v>
      </c>
      <c r="E48" s="17">
        <v>334029.46999999997</v>
      </c>
      <c r="F48" s="17">
        <f t="shared" si="0"/>
        <v>449131.85333333333</v>
      </c>
      <c r="G48" s="4">
        <f t="shared" si="2"/>
        <v>5.4190374800261391E-5</v>
      </c>
    </row>
    <row r="49" spans="1:7" x14ac:dyDescent="0.2">
      <c r="A49" t="s">
        <v>72</v>
      </c>
      <c r="B49" t="s">
        <v>73</v>
      </c>
      <c r="C49" s="17">
        <v>787429.6</v>
      </c>
      <c r="D49" s="17">
        <v>817200</v>
      </c>
      <c r="E49" s="17">
        <v>771858</v>
      </c>
      <c r="F49" s="17">
        <f t="shared" si="0"/>
        <v>789567.2666666666</v>
      </c>
      <c r="G49" s="4">
        <f t="shared" si="2"/>
        <v>9.5265890836135602E-5</v>
      </c>
    </row>
    <row r="50" spans="1:7" x14ac:dyDescent="0.2">
      <c r="A50" t="s">
        <v>74</v>
      </c>
      <c r="B50" t="s">
        <v>75</v>
      </c>
      <c r="C50" s="17">
        <v>537970.61</v>
      </c>
      <c r="D50" s="17">
        <v>588038</v>
      </c>
      <c r="E50" s="17">
        <v>519242.47</v>
      </c>
      <c r="F50" s="17">
        <f t="shared" si="0"/>
        <v>545295.66999999993</v>
      </c>
      <c r="G50" s="4">
        <f t="shared" si="2"/>
        <v>6.57930995429278E-5</v>
      </c>
    </row>
    <row r="51" spans="1:7" x14ac:dyDescent="0.2">
      <c r="A51" t="s">
        <v>76</v>
      </c>
      <c r="B51" t="s">
        <v>77</v>
      </c>
      <c r="C51" s="17">
        <v>1831775</v>
      </c>
      <c r="D51" s="17">
        <v>1790634</v>
      </c>
      <c r="E51" s="17">
        <v>1732205.75</v>
      </c>
      <c r="F51" s="17">
        <f t="shared" si="0"/>
        <v>1768276.7083333333</v>
      </c>
      <c r="G51" s="4">
        <f t="shared" si="2"/>
        <v>2.1335288705082826E-4</v>
      </c>
    </row>
    <row r="52" spans="1:7" x14ac:dyDescent="0.2">
      <c r="A52" t="s">
        <v>78</v>
      </c>
      <c r="B52" t="s">
        <v>79</v>
      </c>
      <c r="C52" s="17">
        <v>826277</v>
      </c>
      <c r="D52" s="17">
        <v>699699.6</v>
      </c>
      <c r="E52" s="17">
        <v>714138</v>
      </c>
      <c r="F52" s="17">
        <f t="shared" si="0"/>
        <v>728015.03333333333</v>
      </c>
      <c r="G52" s="4">
        <f t="shared" si="2"/>
        <v>8.783925527383687E-5</v>
      </c>
    </row>
    <row r="53" spans="1:7" x14ac:dyDescent="0.2">
      <c r="A53" t="s">
        <v>80</v>
      </c>
      <c r="B53" t="s">
        <v>81</v>
      </c>
      <c r="C53" s="17">
        <v>7884266</v>
      </c>
      <c r="D53" s="17">
        <v>7629118.1400000006</v>
      </c>
      <c r="E53" s="17">
        <v>7696942.2400000002</v>
      </c>
      <c r="F53" s="17">
        <f t="shared" si="0"/>
        <v>7705554.833333333</v>
      </c>
      <c r="G53" s="4">
        <f t="shared" si="2"/>
        <v>9.2972008412058082E-4</v>
      </c>
    </row>
    <row r="54" spans="1:7" x14ac:dyDescent="0.2">
      <c r="A54" t="s">
        <v>82</v>
      </c>
      <c r="B54" t="s">
        <v>508</v>
      </c>
      <c r="C54" s="17">
        <v>18490902.09</v>
      </c>
      <c r="D54" s="17">
        <v>18827345</v>
      </c>
      <c r="E54" s="17">
        <v>19131204</v>
      </c>
      <c r="F54" s="17">
        <f t="shared" si="0"/>
        <v>18923200.681666669</v>
      </c>
      <c r="G54" s="4">
        <f t="shared" si="2"/>
        <v>2.2831944110608734E-3</v>
      </c>
    </row>
    <row r="55" spans="1:7" x14ac:dyDescent="0.2">
      <c r="A55" t="s">
        <v>83</v>
      </c>
      <c r="B55" t="s">
        <v>84</v>
      </c>
      <c r="C55" s="17">
        <v>99262.68</v>
      </c>
      <c r="D55" s="17">
        <v>286924.28999999998</v>
      </c>
      <c r="E55" s="17">
        <v>275509.02</v>
      </c>
      <c r="F55" s="17">
        <f t="shared" ref="F55:F102" si="3">IF(C55&gt;0,(+C55+(D55*2)+(E55*3))/6,IF(D55&gt;0,((D55*2)+(E55*3))/5,E55))</f>
        <v>249939.72</v>
      </c>
      <c r="G55" s="4">
        <f t="shared" si="2"/>
        <v>3.0156683396535139E-5</v>
      </c>
    </row>
    <row r="56" spans="1:7" x14ac:dyDescent="0.2">
      <c r="A56" t="s">
        <v>85</v>
      </c>
      <c r="B56" t="s">
        <v>86</v>
      </c>
      <c r="C56" s="17">
        <v>26327460.57</v>
      </c>
      <c r="D56" s="17">
        <v>25381291</v>
      </c>
      <c r="E56" s="17">
        <v>25439252.68</v>
      </c>
      <c r="F56" s="17">
        <f t="shared" si="3"/>
        <v>25567966.768333331</v>
      </c>
      <c r="G56" s="4">
        <f t="shared" si="2"/>
        <v>3.0849241526147183E-3</v>
      </c>
    </row>
    <row r="57" spans="1:7" x14ac:dyDescent="0.2">
      <c r="A57" t="s">
        <v>87</v>
      </c>
      <c r="B57" t="s">
        <v>88</v>
      </c>
      <c r="C57" s="17">
        <v>12146078.24</v>
      </c>
      <c r="D57" s="17">
        <v>13307588</v>
      </c>
      <c r="E57" s="17">
        <v>13137533</v>
      </c>
      <c r="F57" s="17">
        <f t="shared" si="3"/>
        <v>13028975.540000001</v>
      </c>
      <c r="G57" s="4">
        <f t="shared" si="2"/>
        <v>1.572021807262089E-3</v>
      </c>
    </row>
    <row r="58" spans="1:7" x14ac:dyDescent="0.2">
      <c r="A58" t="s">
        <v>89</v>
      </c>
      <c r="B58" t="s">
        <v>90</v>
      </c>
      <c r="C58" s="17">
        <v>353256785.16000003</v>
      </c>
      <c r="D58" s="17">
        <v>370837779.80000007</v>
      </c>
      <c r="E58" s="17">
        <v>378127706</v>
      </c>
      <c r="F58" s="17">
        <f t="shared" si="3"/>
        <v>371552577.12666672</v>
      </c>
      <c r="G58" s="4">
        <f t="shared" si="2"/>
        <v>4.4829983139837049E-2</v>
      </c>
    </row>
    <row r="59" spans="1:7" x14ac:dyDescent="0.2">
      <c r="A59" t="s">
        <v>91</v>
      </c>
      <c r="B59" t="s">
        <v>92</v>
      </c>
      <c r="C59" s="17">
        <v>1951124</v>
      </c>
      <c r="D59" s="17">
        <v>2017004</v>
      </c>
      <c r="E59" s="17">
        <v>2041145</v>
      </c>
      <c r="F59" s="17">
        <f t="shared" si="3"/>
        <v>2018094.5</v>
      </c>
      <c r="G59" s="4">
        <f t="shared" si="2"/>
        <v>2.4349485908357776E-4</v>
      </c>
    </row>
    <row r="60" spans="1:7" x14ac:dyDescent="0.2">
      <c r="A60" t="s">
        <v>93</v>
      </c>
      <c r="B60" t="s">
        <v>94</v>
      </c>
      <c r="C60" s="17">
        <v>702446</v>
      </c>
      <c r="D60" s="17">
        <v>790361</v>
      </c>
      <c r="E60" s="17">
        <v>787349</v>
      </c>
      <c r="F60" s="17">
        <f t="shared" si="3"/>
        <v>774202.5</v>
      </c>
      <c r="G60" s="4">
        <f t="shared" si="2"/>
        <v>9.3412042220844272E-5</v>
      </c>
    </row>
    <row r="61" spans="1:7" x14ac:dyDescent="0.2">
      <c r="A61" t="s">
        <v>95</v>
      </c>
      <c r="B61" t="s">
        <v>96</v>
      </c>
      <c r="C61" s="17">
        <v>1696217.66</v>
      </c>
      <c r="D61" s="17">
        <v>1975624</v>
      </c>
      <c r="E61" s="17">
        <v>1856697.41</v>
      </c>
      <c r="F61" s="17">
        <f t="shared" si="3"/>
        <v>1869592.9816666667</v>
      </c>
      <c r="G61" s="4">
        <f t="shared" si="2"/>
        <v>2.2557728570915336E-4</v>
      </c>
    </row>
    <row r="62" spans="1:7" x14ac:dyDescent="0.2">
      <c r="A62" t="s">
        <v>500</v>
      </c>
      <c r="B62" t="s">
        <v>501</v>
      </c>
      <c r="C62" s="17">
        <v>6842318</v>
      </c>
      <c r="D62" s="17">
        <v>6809817</v>
      </c>
      <c r="E62" s="17">
        <v>7214982.6500000004</v>
      </c>
      <c r="F62" s="17">
        <f t="shared" si="3"/>
        <v>7017816.6583333341</v>
      </c>
      <c r="G62" s="4">
        <f t="shared" si="2"/>
        <v>8.4674046646242773E-4</v>
      </c>
    </row>
    <row r="63" spans="1:7" x14ac:dyDescent="0.2">
      <c r="A63" t="s">
        <v>97</v>
      </c>
      <c r="B63" t="s">
        <v>502</v>
      </c>
      <c r="C63" s="17">
        <v>2843548.65</v>
      </c>
      <c r="D63" s="17">
        <v>2891148.52</v>
      </c>
      <c r="E63" s="17">
        <v>3206197.44</v>
      </c>
      <c r="F63" s="17">
        <f t="shared" si="3"/>
        <v>3040739.668333333</v>
      </c>
      <c r="G63" s="4">
        <f t="shared" si="2"/>
        <v>3.6688295669537273E-4</v>
      </c>
    </row>
    <row r="64" spans="1:7" x14ac:dyDescent="0.2">
      <c r="A64" t="s">
        <v>98</v>
      </c>
      <c r="B64" t="s">
        <v>99</v>
      </c>
      <c r="C64" s="17">
        <v>11980761.529999999</v>
      </c>
      <c r="D64" s="17">
        <v>12895388.949999999</v>
      </c>
      <c r="E64" s="17">
        <v>14014004.140000001</v>
      </c>
      <c r="F64" s="17">
        <f t="shared" si="3"/>
        <v>13302258.641666666</v>
      </c>
      <c r="G64" s="4">
        <f t="shared" si="2"/>
        <v>1.6049950056580252E-3</v>
      </c>
    </row>
    <row r="65" spans="1:7" x14ac:dyDescent="0.2">
      <c r="A65" t="s">
        <v>100</v>
      </c>
      <c r="B65" t="s">
        <v>101</v>
      </c>
      <c r="C65" s="17">
        <v>16816152</v>
      </c>
      <c r="D65" s="17">
        <v>17434763</v>
      </c>
      <c r="E65" s="17">
        <v>17650931</v>
      </c>
      <c r="F65" s="17">
        <f t="shared" si="3"/>
        <v>17439745.166666668</v>
      </c>
      <c r="G65" s="4">
        <f t="shared" ref="G65:G90" si="4">+F65/$F$265</f>
        <v>2.1042068603878594E-3</v>
      </c>
    </row>
    <row r="66" spans="1:7" x14ac:dyDescent="0.2">
      <c r="A66" t="s">
        <v>102</v>
      </c>
      <c r="B66" t="s">
        <v>103</v>
      </c>
      <c r="C66" s="17">
        <v>75494278</v>
      </c>
      <c r="D66" s="17">
        <v>75053131</v>
      </c>
      <c r="E66" s="17">
        <v>74761404.189999998</v>
      </c>
      <c r="F66" s="17">
        <f t="shared" si="3"/>
        <v>74980792.094999999</v>
      </c>
      <c r="G66" s="4">
        <f t="shared" si="4"/>
        <v>9.0468694132742871E-3</v>
      </c>
    </row>
    <row r="67" spans="1:7" x14ac:dyDescent="0.2">
      <c r="A67" t="s">
        <v>104</v>
      </c>
      <c r="B67" t="s">
        <v>546</v>
      </c>
      <c r="C67" s="17">
        <v>35868143</v>
      </c>
      <c r="D67" s="17">
        <v>35837722</v>
      </c>
      <c r="E67" s="17">
        <v>34117576</v>
      </c>
      <c r="F67" s="17">
        <f t="shared" si="3"/>
        <v>34982719.166666664</v>
      </c>
      <c r="G67" s="4">
        <f t="shared" si="4"/>
        <v>4.2208688809408455E-3</v>
      </c>
    </row>
    <row r="68" spans="1:7" x14ac:dyDescent="0.2">
      <c r="A68" t="s">
        <v>105</v>
      </c>
      <c r="B68" t="s">
        <v>106</v>
      </c>
      <c r="C68" s="17">
        <v>1161093.18</v>
      </c>
      <c r="D68" s="17">
        <v>1155833.1499999999</v>
      </c>
      <c r="E68" s="17">
        <v>1073267.5</v>
      </c>
      <c r="F68" s="17">
        <f t="shared" si="3"/>
        <v>1115426.9966666666</v>
      </c>
      <c r="G68" s="4">
        <f t="shared" si="4"/>
        <v>1.345827657581785E-4</v>
      </c>
    </row>
    <row r="69" spans="1:7" x14ac:dyDescent="0.2">
      <c r="A69" t="s">
        <v>107</v>
      </c>
      <c r="B69" t="s">
        <v>108</v>
      </c>
      <c r="C69" s="17">
        <v>2228776.65</v>
      </c>
      <c r="D69" s="17">
        <v>2259393.2400000002</v>
      </c>
      <c r="E69" s="17">
        <v>2199395.4</v>
      </c>
      <c r="F69" s="17">
        <f t="shared" si="3"/>
        <v>2224291.5550000002</v>
      </c>
      <c r="G69" s="4">
        <f t="shared" si="4"/>
        <v>2.6837373509789415E-4</v>
      </c>
    </row>
    <row r="70" spans="1:7" x14ac:dyDescent="0.2">
      <c r="A70" t="s">
        <v>109</v>
      </c>
      <c r="B70" t="s">
        <v>110</v>
      </c>
      <c r="C70" s="17">
        <v>30915193</v>
      </c>
      <c r="D70" s="17">
        <v>31664722</v>
      </c>
      <c r="E70" s="17">
        <v>30887076</v>
      </c>
      <c r="F70" s="17">
        <f t="shared" si="3"/>
        <v>31150977.5</v>
      </c>
      <c r="G70" s="4">
        <f t="shared" si="4"/>
        <v>3.7585469246748365E-3</v>
      </c>
    </row>
    <row r="71" spans="1:7" x14ac:dyDescent="0.2">
      <c r="A71" t="s">
        <v>111</v>
      </c>
      <c r="B71" t="s">
        <v>112</v>
      </c>
      <c r="C71" s="17">
        <v>1400668</v>
      </c>
      <c r="D71" s="17">
        <v>1359193.28</v>
      </c>
      <c r="E71" s="17">
        <v>1288972</v>
      </c>
      <c r="F71" s="17">
        <f t="shared" si="3"/>
        <v>1330995.0933333335</v>
      </c>
      <c r="G71" s="4">
        <f t="shared" si="4"/>
        <v>1.605923125463815E-4</v>
      </c>
    </row>
    <row r="72" spans="1:7" x14ac:dyDescent="0.2">
      <c r="A72" t="s">
        <v>113</v>
      </c>
      <c r="B72" t="s">
        <v>114</v>
      </c>
      <c r="C72" s="17">
        <v>1567844</v>
      </c>
      <c r="D72" s="17">
        <v>1616507</v>
      </c>
      <c r="E72" s="17">
        <v>1654120</v>
      </c>
      <c r="F72" s="17">
        <f t="shared" si="3"/>
        <v>1627203</v>
      </c>
      <c r="G72" s="4">
        <f t="shared" si="4"/>
        <v>1.9633152222820832E-4</v>
      </c>
    </row>
    <row r="73" spans="1:7" x14ac:dyDescent="0.2">
      <c r="A73" t="s">
        <v>115</v>
      </c>
      <c r="B73" t="s">
        <v>116</v>
      </c>
      <c r="C73" s="17">
        <v>250658</v>
      </c>
      <c r="D73" s="17">
        <v>269864</v>
      </c>
      <c r="E73" s="17">
        <v>271127</v>
      </c>
      <c r="F73" s="17">
        <f t="shared" si="3"/>
        <v>267294.5</v>
      </c>
      <c r="G73" s="4">
        <f t="shared" si="4"/>
        <v>3.2250638714547497E-5</v>
      </c>
    </row>
    <row r="74" spans="1:7" x14ac:dyDescent="0.2">
      <c r="A74" t="s">
        <v>117</v>
      </c>
      <c r="B74" t="s">
        <v>118</v>
      </c>
      <c r="C74" s="17">
        <v>2615152.66</v>
      </c>
      <c r="D74" s="17">
        <v>2694397.04</v>
      </c>
      <c r="E74" s="17">
        <v>2916949.57</v>
      </c>
      <c r="F74" s="17">
        <f t="shared" si="3"/>
        <v>2792465.9083333332</v>
      </c>
      <c r="G74" s="4">
        <f t="shared" si="4"/>
        <v>3.3692728107891871E-4</v>
      </c>
    </row>
    <row r="75" spans="1:7" x14ac:dyDescent="0.2">
      <c r="A75" t="s">
        <v>119</v>
      </c>
      <c r="B75" t="s">
        <v>120</v>
      </c>
      <c r="C75" s="17">
        <v>1354750.11</v>
      </c>
      <c r="D75" s="17">
        <v>1432503.02</v>
      </c>
      <c r="E75" s="17">
        <v>1597514</v>
      </c>
      <c r="F75" s="17">
        <f t="shared" si="3"/>
        <v>1502049.6916666667</v>
      </c>
      <c r="G75" s="4">
        <f t="shared" si="4"/>
        <v>1.812310464197323E-4</v>
      </c>
    </row>
    <row r="76" spans="1:7" x14ac:dyDescent="0.2">
      <c r="A76" t="s">
        <v>121</v>
      </c>
      <c r="B76" t="s">
        <v>122</v>
      </c>
      <c r="C76" s="17">
        <v>11209340</v>
      </c>
      <c r="D76" s="17">
        <v>11303353</v>
      </c>
      <c r="E76" s="17">
        <v>11357507</v>
      </c>
      <c r="F76" s="17">
        <f t="shared" si="3"/>
        <v>11314761.166666666</v>
      </c>
      <c r="G76" s="4">
        <f t="shared" si="4"/>
        <v>1.365191855902604E-3</v>
      </c>
    </row>
    <row r="77" spans="1:7" x14ac:dyDescent="0.2">
      <c r="A77" t="s">
        <v>123</v>
      </c>
      <c r="B77" t="s">
        <v>124</v>
      </c>
      <c r="C77" s="17">
        <v>1330632.93</v>
      </c>
      <c r="D77" s="17">
        <v>1239908</v>
      </c>
      <c r="E77" s="17">
        <v>1267803</v>
      </c>
      <c r="F77" s="17">
        <f t="shared" si="3"/>
        <v>1268976.3216666665</v>
      </c>
      <c r="G77" s="4">
        <f t="shared" si="4"/>
        <v>1.5310938641605824E-4</v>
      </c>
    </row>
    <row r="78" spans="1:7" x14ac:dyDescent="0.2">
      <c r="A78" t="s">
        <v>125</v>
      </c>
      <c r="B78" t="s">
        <v>126</v>
      </c>
      <c r="C78" s="17">
        <v>3401671.49</v>
      </c>
      <c r="D78" s="17">
        <v>3042847</v>
      </c>
      <c r="E78" s="17">
        <v>2945898.36</v>
      </c>
      <c r="F78" s="17">
        <f t="shared" si="3"/>
        <v>3054176.7616666667</v>
      </c>
      <c r="G78" s="4">
        <f t="shared" si="4"/>
        <v>3.6850422029214333E-4</v>
      </c>
    </row>
    <row r="79" spans="1:7" x14ac:dyDescent="0.2">
      <c r="A79" t="s">
        <v>127</v>
      </c>
      <c r="B79" t="s">
        <v>509</v>
      </c>
      <c r="C79" s="17">
        <v>1425110</v>
      </c>
      <c r="D79" s="17">
        <v>1436939</v>
      </c>
      <c r="E79" s="17">
        <v>1510372.1600000001</v>
      </c>
      <c r="F79" s="17">
        <f t="shared" si="3"/>
        <v>1471684.08</v>
      </c>
      <c r="G79" s="4">
        <f t="shared" si="4"/>
        <v>1.7756725845848389E-4</v>
      </c>
    </row>
    <row r="80" spans="1:7" x14ac:dyDescent="0.2">
      <c r="A80" t="s">
        <v>128</v>
      </c>
      <c r="B80" t="s">
        <v>129</v>
      </c>
      <c r="C80" s="17">
        <v>5115628</v>
      </c>
      <c r="D80" s="17">
        <v>5197928</v>
      </c>
      <c r="E80" s="17">
        <v>5408599</v>
      </c>
      <c r="F80" s="17">
        <f t="shared" si="3"/>
        <v>5289546.833333333</v>
      </c>
      <c r="G80" s="4">
        <f t="shared" si="4"/>
        <v>6.3821464297062651E-4</v>
      </c>
    </row>
    <row r="81" spans="1:7" x14ac:dyDescent="0.2">
      <c r="A81" t="s">
        <v>488</v>
      </c>
      <c r="B81" t="s">
        <v>547</v>
      </c>
      <c r="C81" s="17">
        <v>297209.78999999998</v>
      </c>
      <c r="D81" s="17">
        <v>297065.15000000002</v>
      </c>
      <c r="E81" s="17">
        <v>399027</v>
      </c>
      <c r="F81" s="17">
        <f>IF(C81&gt;0,(+C81+(D81*2)+(E81*3))/6,IF(D81&gt;0,((D81*2)+(E81*3))/5,E81))</f>
        <v>348070.1816666667</v>
      </c>
      <c r="G81" s="4">
        <f t="shared" si="4"/>
        <v>4.1996695316359227E-5</v>
      </c>
    </row>
    <row r="82" spans="1:7" x14ac:dyDescent="0.2">
      <c r="A82" t="s">
        <v>130</v>
      </c>
      <c r="B82" t="s">
        <v>503</v>
      </c>
      <c r="C82" s="17">
        <v>5906529</v>
      </c>
      <c r="D82" s="17">
        <v>6769756.3399999999</v>
      </c>
      <c r="E82" s="17">
        <v>6866619.5300000003</v>
      </c>
      <c r="F82" s="17">
        <f t="shared" si="3"/>
        <v>6674316.711666666</v>
      </c>
      <c r="G82" s="4">
        <f t="shared" si="4"/>
        <v>8.0529519662555094E-4</v>
      </c>
    </row>
    <row r="83" spans="1:7" x14ac:dyDescent="0.2">
      <c r="A83" t="s">
        <v>131</v>
      </c>
      <c r="B83" t="s">
        <v>132</v>
      </c>
      <c r="C83" s="17">
        <v>1267823</v>
      </c>
      <c r="D83" s="17">
        <v>1403562</v>
      </c>
      <c r="E83" s="17">
        <v>1430526</v>
      </c>
      <c r="F83" s="17">
        <f t="shared" si="3"/>
        <v>1394420.8333333333</v>
      </c>
      <c r="G83" s="4">
        <f t="shared" si="4"/>
        <v>1.682449976032862E-4</v>
      </c>
    </row>
    <row r="84" spans="1:7" x14ac:dyDescent="0.2">
      <c r="A84" t="s">
        <v>133</v>
      </c>
      <c r="B84" t="s">
        <v>548</v>
      </c>
      <c r="C84" s="17">
        <v>4017127</v>
      </c>
      <c r="D84" s="17">
        <v>4355617</v>
      </c>
      <c r="E84" s="17">
        <v>4772576.66</v>
      </c>
      <c r="F84" s="17">
        <f t="shared" si="3"/>
        <v>4507681.83</v>
      </c>
      <c r="G84" s="4">
        <f t="shared" si="4"/>
        <v>5.4387807507995985E-4</v>
      </c>
    </row>
    <row r="85" spans="1:7" x14ac:dyDescent="0.2">
      <c r="A85" t="s">
        <v>134</v>
      </c>
      <c r="B85" t="s">
        <v>135</v>
      </c>
      <c r="C85" s="17">
        <v>342318</v>
      </c>
      <c r="D85" s="17">
        <v>482360</v>
      </c>
      <c r="E85" s="17">
        <v>507020</v>
      </c>
      <c r="F85" s="17">
        <f t="shared" si="3"/>
        <v>471349.66666666669</v>
      </c>
      <c r="G85" s="4">
        <f t="shared" si="4"/>
        <v>5.6871083422551004E-5</v>
      </c>
    </row>
    <row r="86" spans="1:7" x14ac:dyDescent="0.2">
      <c r="A86" t="s">
        <v>136</v>
      </c>
      <c r="B86" t="s">
        <v>549</v>
      </c>
      <c r="C86" s="17">
        <v>167782.68</v>
      </c>
      <c r="D86" s="17">
        <v>148983.26999999999</v>
      </c>
      <c r="E86" s="17">
        <v>176570.72</v>
      </c>
      <c r="F86" s="17">
        <f t="shared" si="3"/>
        <v>165910.23000000001</v>
      </c>
      <c r="G86" s="4">
        <f t="shared" si="4"/>
        <v>2.0018035862232408E-5</v>
      </c>
    </row>
    <row r="87" spans="1:7" x14ac:dyDescent="0.2">
      <c r="A87" t="s">
        <v>137</v>
      </c>
      <c r="B87" t="s">
        <v>138</v>
      </c>
      <c r="C87" s="17">
        <v>391961</v>
      </c>
      <c r="D87" s="17">
        <v>504981</v>
      </c>
      <c r="E87" s="17">
        <v>519869</v>
      </c>
      <c r="F87" s="17">
        <f t="shared" si="3"/>
        <v>493588.33333333331</v>
      </c>
      <c r="G87" s="4">
        <f t="shared" si="4"/>
        <v>5.9554308121001274E-5</v>
      </c>
    </row>
    <row r="88" spans="1:7" x14ac:dyDescent="0.2">
      <c r="A88" t="s">
        <v>139</v>
      </c>
      <c r="B88" t="s">
        <v>140</v>
      </c>
      <c r="C88" s="17">
        <v>314824</v>
      </c>
      <c r="D88" s="17">
        <v>298092</v>
      </c>
      <c r="E88" s="17">
        <v>293595</v>
      </c>
      <c r="F88" s="17">
        <f t="shared" si="3"/>
        <v>298632.16666666669</v>
      </c>
      <c r="G88" s="4">
        <f t="shared" si="4"/>
        <v>3.603171077485396E-5</v>
      </c>
    </row>
    <row r="89" spans="1:7" x14ac:dyDescent="0.2">
      <c r="A89" t="s">
        <v>141</v>
      </c>
      <c r="B89" t="s">
        <v>142</v>
      </c>
      <c r="C89" s="17">
        <v>2921426.36</v>
      </c>
      <c r="D89" s="17">
        <v>3467264</v>
      </c>
      <c r="E89" s="17">
        <v>3543555.44</v>
      </c>
      <c r="F89" s="17">
        <f t="shared" si="3"/>
        <v>3414436.78</v>
      </c>
      <c r="G89" s="4">
        <f t="shared" si="4"/>
        <v>4.1197169042177408E-4</v>
      </c>
    </row>
    <row r="90" spans="1:7" x14ac:dyDescent="0.2">
      <c r="A90" t="s">
        <v>143</v>
      </c>
      <c r="B90" t="s">
        <v>144</v>
      </c>
      <c r="C90" s="17">
        <v>526532</v>
      </c>
      <c r="D90" s="17">
        <v>636728</v>
      </c>
      <c r="E90" s="17">
        <v>595288</v>
      </c>
      <c r="F90" s="17">
        <f t="shared" si="3"/>
        <v>597642</v>
      </c>
      <c r="G90" s="4">
        <f t="shared" si="4"/>
        <v>7.210898923337216E-5</v>
      </c>
    </row>
    <row r="91" spans="1:7" x14ac:dyDescent="0.2">
      <c r="A91" t="s">
        <v>145</v>
      </c>
      <c r="B91" t="s">
        <v>146</v>
      </c>
      <c r="C91" s="17">
        <v>419589281.61000001</v>
      </c>
      <c r="D91" s="17">
        <v>451527324.50999999</v>
      </c>
      <c r="E91" s="17">
        <v>449018188.37</v>
      </c>
      <c r="F91" s="17">
        <f t="shared" ref="F91:F96" si="5">IF(C91&gt;0,(+C91+(D91*2)+(E91*3))/6,IF(D91&gt;0,((D91*2)+(E91*3))/5,E91))</f>
        <v>444949749.29000002</v>
      </c>
      <c r="G91" s="4">
        <f t="shared" ref="G91:G96" si="6">+F91/$F$265</f>
        <v>5.3685779581997675E-2</v>
      </c>
    </row>
    <row r="92" spans="1:7" x14ac:dyDescent="0.2">
      <c r="A92" t="s">
        <v>147</v>
      </c>
      <c r="B92" t="s">
        <v>493</v>
      </c>
      <c r="C92" s="17">
        <v>414362803</v>
      </c>
      <c r="D92" s="17">
        <v>404140292</v>
      </c>
      <c r="E92" s="17">
        <v>408121518.75999999</v>
      </c>
      <c r="F92" s="17">
        <f>IF(C92&gt;0,(+C92+(D92*2)+(E92*3))/6,IF(D92&gt;0,((D92*2)+(E92*3))/5,E92))</f>
        <v>407834657.21333331</v>
      </c>
      <c r="G92" s="4">
        <f t="shared" si="6"/>
        <v>4.9207627486007141E-2</v>
      </c>
    </row>
    <row r="93" spans="1:7" x14ac:dyDescent="0.2">
      <c r="A93" t="s">
        <v>148</v>
      </c>
      <c r="B93" t="s">
        <v>149</v>
      </c>
      <c r="C93" s="17">
        <v>803367</v>
      </c>
      <c r="D93" s="17">
        <v>801480</v>
      </c>
      <c r="E93" s="17">
        <v>804080</v>
      </c>
      <c r="F93" s="17">
        <f>IF(C93&gt;0,(+C93+(D93*2)+(E93*3))/6,IF(D93&gt;0,((D93*2)+(E93*3))/5,E93))</f>
        <v>803094.5</v>
      </c>
      <c r="G93" s="4">
        <f t="shared" si="6"/>
        <v>9.6898030349072518E-5</v>
      </c>
    </row>
    <row r="94" spans="1:7" x14ac:dyDescent="0.2">
      <c r="A94" t="s">
        <v>492</v>
      </c>
      <c r="B94" t="s">
        <v>497</v>
      </c>
      <c r="C94" s="17">
        <v>448976023</v>
      </c>
      <c r="D94" s="17">
        <v>467570123</v>
      </c>
      <c r="E94" s="17">
        <v>467263213.73000014</v>
      </c>
      <c r="F94" s="17">
        <f t="shared" si="5"/>
        <v>464317651.69833344</v>
      </c>
      <c r="G94" s="4">
        <f t="shared" si="6"/>
        <v>5.6022629847266046E-2</v>
      </c>
    </row>
    <row r="95" spans="1:7" x14ac:dyDescent="0.2">
      <c r="A95" t="s">
        <v>490</v>
      </c>
      <c r="B95" t="s">
        <v>498</v>
      </c>
      <c r="C95" s="17">
        <v>160125678</v>
      </c>
      <c r="D95" s="17">
        <v>162174280</v>
      </c>
      <c r="E95" s="17">
        <v>160739460</v>
      </c>
      <c r="F95" s="17">
        <f t="shared" si="5"/>
        <v>161115436.33333334</v>
      </c>
      <c r="G95" s="4">
        <f t="shared" si="6"/>
        <v>1.9439516071310906E-2</v>
      </c>
    </row>
    <row r="96" spans="1:7" x14ac:dyDescent="0.2">
      <c r="A96" t="s">
        <v>491</v>
      </c>
      <c r="B96" t="s">
        <v>499</v>
      </c>
      <c r="C96" s="17">
        <v>523111397.54000002</v>
      </c>
      <c r="D96" s="17">
        <v>540343110.72000003</v>
      </c>
      <c r="E96" s="17">
        <v>542469923.09000003</v>
      </c>
      <c r="F96" s="17">
        <f t="shared" si="5"/>
        <v>538534564.70833337</v>
      </c>
      <c r="G96" s="4">
        <f t="shared" si="6"/>
        <v>6.4977332798484666E-2</v>
      </c>
    </row>
    <row r="97" spans="1:9" x14ac:dyDescent="0.2">
      <c r="A97" t="s">
        <v>516</v>
      </c>
      <c r="B97" t="s">
        <v>561</v>
      </c>
      <c r="C97" s="17">
        <v>549226.06000000006</v>
      </c>
      <c r="D97" s="17">
        <v>1633380.09</v>
      </c>
      <c r="E97" s="17">
        <v>1975816.82</v>
      </c>
      <c r="F97" s="17">
        <f>IF(C97&gt;0,(+C97+(D97*2)+(E97*3))/6,IF(D97&gt;0,((D97*2)+(E97*3))/5,E97))</f>
        <v>1623906.1166666665</v>
      </c>
      <c r="G97" s="4">
        <f t="shared" ref="G97:G128" si="7">+F97/$F$265</f>
        <v>1.9593373404600724E-4</v>
      </c>
    </row>
    <row r="98" spans="1:9" x14ac:dyDescent="0.2">
      <c r="A98" t="s">
        <v>150</v>
      </c>
      <c r="B98" t="s">
        <v>151</v>
      </c>
      <c r="C98" s="17">
        <v>29189934.010000002</v>
      </c>
      <c r="D98" s="17">
        <v>30828856</v>
      </c>
      <c r="E98" s="17">
        <v>27947331.119999997</v>
      </c>
      <c r="F98" s="17">
        <f t="shared" si="3"/>
        <v>29114939.895</v>
      </c>
      <c r="G98" s="4">
        <f t="shared" si="7"/>
        <v>3.5128871254343449E-3</v>
      </c>
    </row>
    <row r="99" spans="1:9" x14ac:dyDescent="0.2">
      <c r="A99" t="s">
        <v>152</v>
      </c>
      <c r="B99" t="s">
        <v>153</v>
      </c>
      <c r="C99" s="17">
        <v>8523436</v>
      </c>
      <c r="D99" s="17">
        <v>8547720</v>
      </c>
      <c r="E99" s="17">
        <v>8207785</v>
      </c>
      <c r="F99" s="17">
        <f t="shared" si="3"/>
        <v>8373705.166666667</v>
      </c>
      <c r="G99" s="4">
        <f t="shared" si="7"/>
        <v>1.0103363145605555E-3</v>
      </c>
    </row>
    <row r="100" spans="1:9" x14ac:dyDescent="0.2">
      <c r="A100" t="s">
        <v>154</v>
      </c>
      <c r="B100" t="s">
        <v>155</v>
      </c>
      <c r="C100" s="17">
        <v>620968</v>
      </c>
      <c r="D100" s="17">
        <v>761961.6</v>
      </c>
      <c r="E100" s="17">
        <v>710985.96</v>
      </c>
      <c r="F100" s="17">
        <f t="shared" si="3"/>
        <v>712974.84666666668</v>
      </c>
      <c r="G100" s="4">
        <f t="shared" si="7"/>
        <v>8.6024569126587222E-5</v>
      </c>
    </row>
    <row r="101" spans="1:9" x14ac:dyDescent="0.2">
      <c r="A101" t="s">
        <v>156</v>
      </c>
      <c r="B101" t="s">
        <v>157</v>
      </c>
      <c r="C101" s="17">
        <v>21042781.379999999</v>
      </c>
      <c r="D101" s="17">
        <v>23541669.93</v>
      </c>
      <c r="E101" s="17">
        <v>23523328.560000002</v>
      </c>
      <c r="F101" s="17">
        <f t="shared" si="3"/>
        <v>23116017.820000004</v>
      </c>
      <c r="G101" s="4">
        <f t="shared" si="7"/>
        <v>2.7890822266521086E-3</v>
      </c>
    </row>
    <row r="102" spans="1:9" x14ac:dyDescent="0.2">
      <c r="A102" t="s">
        <v>158</v>
      </c>
      <c r="B102" t="s">
        <v>485</v>
      </c>
      <c r="C102" s="17">
        <v>159730731.08000001</v>
      </c>
      <c r="D102" s="17">
        <v>160464715</v>
      </c>
      <c r="E102" s="17">
        <v>158070249.19000003</v>
      </c>
      <c r="F102" s="17">
        <f t="shared" si="3"/>
        <v>159145151.44166669</v>
      </c>
      <c r="G102" s="4">
        <f t="shared" si="7"/>
        <v>1.9201789720017213E-2</v>
      </c>
    </row>
    <row r="103" spans="1:9" x14ac:dyDescent="0.2">
      <c r="A103" t="s">
        <v>159</v>
      </c>
      <c r="B103" t="s">
        <v>550</v>
      </c>
      <c r="C103" s="17">
        <v>3144090.1</v>
      </c>
      <c r="D103" s="17">
        <v>3520559</v>
      </c>
      <c r="E103" s="17">
        <v>3517619.66</v>
      </c>
      <c r="F103" s="17">
        <f>IF(C103&gt;0,(+C103+(D103*2)+(E103*3))/6,IF(D103&gt;0,((D103*2)+(E103*3))/5,E103))</f>
        <v>3456344.5133333332</v>
      </c>
      <c r="G103" s="4">
        <f t="shared" si="7"/>
        <v>4.1702810260787945E-4</v>
      </c>
    </row>
    <row r="104" spans="1:9" x14ac:dyDescent="0.2">
      <c r="A104" t="s">
        <v>520</v>
      </c>
      <c r="B104" t="s">
        <v>521</v>
      </c>
      <c r="C104" s="17"/>
      <c r="D104" s="17">
        <v>20279361</v>
      </c>
      <c r="E104" s="17">
        <v>26572772</v>
      </c>
      <c r="F104" s="17">
        <f>IF(C104&gt;0,(+C104+(D104*2)+(E104*3))/6,IF(D104&gt;0,((D104*2)+(E104*3))/5,E104))</f>
        <v>24055407.600000001</v>
      </c>
      <c r="G104" s="4">
        <f t="shared" si="7"/>
        <v>2.902425076605692E-3</v>
      </c>
    </row>
    <row r="105" spans="1:9" x14ac:dyDescent="0.2">
      <c r="A105" t="s">
        <v>575</v>
      </c>
      <c r="B105" t="s">
        <v>576</v>
      </c>
      <c r="C105" s="17">
        <v>157544937</v>
      </c>
      <c r="D105" s="17">
        <v>142761373</v>
      </c>
      <c r="E105" s="17">
        <v>145862313.69</v>
      </c>
      <c r="F105" s="17">
        <f t="shared" ref="F105:F167" si="8">IF(C105&gt;0,(+C105+(D105*2)+(E105*3))/6,IF(D105&gt;0,((D105*2)+(E105*3))/5,E105))</f>
        <v>146775770.67833331</v>
      </c>
      <c r="G105" s="4">
        <f t="shared" si="7"/>
        <v>1.7709351865437567E-2</v>
      </c>
    </row>
    <row r="106" spans="1:9" x14ac:dyDescent="0.2">
      <c r="A106" t="s">
        <v>160</v>
      </c>
      <c r="B106" t="s">
        <v>161</v>
      </c>
      <c r="C106" s="17">
        <v>1294010548.48</v>
      </c>
      <c r="D106" s="17">
        <v>1391690389</v>
      </c>
      <c r="E106" s="17">
        <v>1405777657</v>
      </c>
      <c r="F106" s="17">
        <f t="shared" si="8"/>
        <v>1382454049.5799999</v>
      </c>
      <c r="G106" s="4">
        <f t="shared" si="7"/>
        <v>0.16680113542354114</v>
      </c>
    </row>
    <row r="107" spans="1:9" x14ac:dyDescent="0.2">
      <c r="A107" t="s">
        <v>525</v>
      </c>
      <c r="B107" t="s">
        <v>524</v>
      </c>
      <c r="C107" s="17">
        <v>60435796</v>
      </c>
      <c r="D107" s="17">
        <v>62233561</v>
      </c>
      <c r="E107" s="17">
        <v>60966688</v>
      </c>
      <c r="F107" s="17">
        <f t="shared" si="8"/>
        <v>61300497</v>
      </c>
      <c r="G107" s="4">
        <f t="shared" si="7"/>
        <v>7.3962621070362573E-3</v>
      </c>
    </row>
    <row r="108" spans="1:9" x14ac:dyDescent="0.2">
      <c r="A108" t="s">
        <v>162</v>
      </c>
      <c r="B108" t="s">
        <v>163</v>
      </c>
      <c r="C108" s="17">
        <v>64921205</v>
      </c>
      <c r="D108" s="17">
        <v>68061883</v>
      </c>
      <c r="E108" s="17">
        <v>69689615.600000009</v>
      </c>
      <c r="F108" s="17">
        <f t="shared" si="8"/>
        <v>68352302.966666669</v>
      </c>
      <c r="G108" s="4">
        <f t="shared" si="7"/>
        <v>8.2471035815748547E-3</v>
      </c>
    </row>
    <row r="109" spans="1:9" x14ac:dyDescent="0.2">
      <c r="A109" t="s">
        <v>164</v>
      </c>
      <c r="B109" t="s">
        <v>165</v>
      </c>
      <c r="C109" s="17">
        <v>77331120</v>
      </c>
      <c r="D109" s="17">
        <v>74644299</v>
      </c>
      <c r="E109" s="17">
        <v>72118645.050000012</v>
      </c>
      <c r="F109" s="17">
        <f t="shared" si="8"/>
        <v>73829275.525000006</v>
      </c>
      <c r="G109" s="4">
        <f t="shared" si="7"/>
        <v>8.9079322302312962E-3</v>
      </c>
      <c r="I109" s="17"/>
    </row>
    <row r="110" spans="1:9" x14ac:dyDescent="0.2">
      <c r="A110" t="s">
        <v>166</v>
      </c>
      <c r="B110" t="s">
        <v>167</v>
      </c>
      <c r="C110" s="17">
        <v>69584050</v>
      </c>
      <c r="D110" s="17">
        <v>70457605</v>
      </c>
      <c r="E110" s="17">
        <v>68277966</v>
      </c>
      <c r="F110" s="17">
        <f t="shared" si="8"/>
        <v>69222193</v>
      </c>
      <c r="G110" s="4">
        <f t="shared" si="7"/>
        <v>8.3520608821793154E-3</v>
      </c>
      <c r="I110" s="17"/>
    </row>
    <row r="111" spans="1:9" x14ac:dyDescent="0.2">
      <c r="A111" t="s">
        <v>168</v>
      </c>
      <c r="B111" t="s">
        <v>169</v>
      </c>
      <c r="C111" s="17">
        <v>353214835.48000002</v>
      </c>
      <c r="D111" s="17">
        <v>368415434</v>
      </c>
      <c r="E111" s="17">
        <v>379064119.22000003</v>
      </c>
      <c r="F111" s="17">
        <f t="shared" si="8"/>
        <v>371206343.52333337</v>
      </c>
      <c r="G111" s="4">
        <f t="shared" si="7"/>
        <v>4.4788208038396726E-2</v>
      </c>
      <c r="I111" s="17"/>
    </row>
    <row r="112" spans="1:9" x14ac:dyDescent="0.2">
      <c r="A112" t="s">
        <v>170</v>
      </c>
      <c r="B112" t="s">
        <v>171</v>
      </c>
      <c r="C112" s="17">
        <v>81933860.129999995</v>
      </c>
      <c r="D112" s="17">
        <v>86839471.530000001</v>
      </c>
      <c r="E112" s="17">
        <v>86344174.100000009</v>
      </c>
      <c r="F112" s="17">
        <f t="shared" si="8"/>
        <v>85774220.915000007</v>
      </c>
      <c r="G112" s="4">
        <f t="shared" si="7"/>
        <v>1.0349159484207303E-2</v>
      </c>
      <c r="I112" s="17"/>
    </row>
    <row r="113" spans="1:9" x14ac:dyDescent="0.2">
      <c r="A113" t="s">
        <v>172</v>
      </c>
      <c r="B113" t="s">
        <v>173</v>
      </c>
      <c r="C113" s="17">
        <v>272964564</v>
      </c>
      <c r="D113" s="17">
        <v>301751112.06999999</v>
      </c>
      <c r="E113" s="17">
        <v>304141590.62</v>
      </c>
      <c r="F113" s="17">
        <f t="shared" si="8"/>
        <v>298148593.33333331</v>
      </c>
      <c r="G113" s="4">
        <f t="shared" si="7"/>
        <v>3.5973364834831531E-2</v>
      </c>
      <c r="I113" s="17"/>
    </row>
    <row r="114" spans="1:9" x14ac:dyDescent="0.2">
      <c r="A114" t="s">
        <v>174</v>
      </c>
      <c r="B114" t="s">
        <v>175</v>
      </c>
      <c r="C114" s="17">
        <v>71175328.019999996</v>
      </c>
      <c r="D114" s="17">
        <v>79328103</v>
      </c>
      <c r="E114" s="17">
        <v>78253077</v>
      </c>
      <c r="F114" s="17">
        <f t="shared" si="8"/>
        <v>77431794.170000002</v>
      </c>
      <c r="G114" s="4">
        <f t="shared" si="7"/>
        <v>9.3425970934526356E-3</v>
      </c>
      <c r="I114" s="17"/>
    </row>
    <row r="115" spans="1:9" x14ac:dyDescent="0.2">
      <c r="A115" t="s">
        <v>176</v>
      </c>
      <c r="B115" t="s">
        <v>177</v>
      </c>
      <c r="C115" s="17">
        <v>35492011.140000001</v>
      </c>
      <c r="D115" s="17">
        <v>37660008</v>
      </c>
      <c r="E115" s="17">
        <v>37412149.290000007</v>
      </c>
      <c r="F115" s="17">
        <f t="shared" si="8"/>
        <v>37174745.835000001</v>
      </c>
      <c r="G115" s="4">
        <f t="shared" si="7"/>
        <v>4.485349669483339E-3</v>
      </c>
      <c r="I115" s="17"/>
    </row>
    <row r="116" spans="1:9" x14ac:dyDescent="0.2">
      <c r="A116" t="s">
        <v>178</v>
      </c>
      <c r="B116" t="s">
        <v>179</v>
      </c>
      <c r="C116" s="17">
        <v>36732834</v>
      </c>
      <c r="D116" s="17">
        <v>39137570.82</v>
      </c>
      <c r="E116" s="17">
        <v>41599666.790000007</v>
      </c>
      <c r="F116" s="17">
        <f t="shared" si="8"/>
        <v>39967829.335000001</v>
      </c>
      <c r="G116" s="4">
        <f t="shared" si="7"/>
        <v>4.8223514665950038E-3</v>
      </c>
      <c r="I116" s="17"/>
    </row>
    <row r="117" spans="1:9" x14ac:dyDescent="0.2">
      <c r="A117" t="s">
        <v>180</v>
      </c>
      <c r="B117" t="s">
        <v>551</v>
      </c>
      <c r="C117" s="17">
        <v>299304536</v>
      </c>
      <c r="D117" s="17">
        <v>325258541.91999996</v>
      </c>
      <c r="E117" s="17">
        <v>332908619.83000004</v>
      </c>
      <c r="F117" s="17">
        <f t="shared" si="8"/>
        <v>324757913.22166663</v>
      </c>
      <c r="G117" s="4">
        <f t="shared" si="7"/>
        <v>3.9183934308421382E-2</v>
      </c>
      <c r="I117" s="17"/>
    </row>
    <row r="118" spans="1:9" x14ac:dyDescent="0.2">
      <c r="A118" t="s">
        <v>181</v>
      </c>
      <c r="B118" t="s">
        <v>182</v>
      </c>
      <c r="C118" s="17">
        <v>223101909.21000001</v>
      </c>
      <c r="D118" s="17">
        <v>243989788.13999999</v>
      </c>
      <c r="E118" s="17">
        <v>264065041.59</v>
      </c>
      <c r="F118" s="17">
        <f t="shared" si="8"/>
        <v>250546101.71000001</v>
      </c>
      <c r="G118" s="4">
        <f t="shared" si="7"/>
        <v>3.0229846882698603E-2</v>
      </c>
      <c r="I118" s="17"/>
    </row>
    <row r="119" spans="1:9" x14ac:dyDescent="0.2">
      <c r="A119" t="s">
        <v>183</v>
      </c>
      <c r="B119" t="s">
        <v>184</v>
      </c>
      <c r="C119" s="17">
        <v>94638763</v>
      </c>
      <c r="D119" s="17">
        <v>103206057</v>
      </c>
      <c r="E119" s="17">
        <v>108621538</v>
      </c>
      <c r="F119" s="17">
        <f t="shared" si="8"/>
        <v>104485915.16666667</v>
      </c>
      <c r="G119" s="4">
        <f t="shared" si="7"/>
        <v>1.2606834412227059E-2</v>
      </c>
      <c r="I119" s="17"/>
    </row>
    <row r="120" spans="1:9" x14ac:dyDescent="0.2">
      <c r="A120" t="s">
        <v>185</v>
      </c>
      <c r="B120" t="s">
        <v>552</v>
      </c>
      <c r="C120" s="17">
        <v>175040666.22</v>
      </c>
      <c r="D120" s="17">
        <v>188862976</v>
      </c>
      <c r="E120" s="17">
        <v>196009657</v>
      </c>
      <c r="F120" s="17">
        <f t="shared" si="8"/>
        <v>190132598.20333335</v>
      </c>
      <c r="G120" s="4">
        <f t="shared" si="7"/>
        <v>2.2940605708362597E-2</v>
      </c>
      <c r="I120" s="17"/>
    </row>
    <row r="121" spans="1:9" x14ac:dyDescent="0.2">
      <c r="A121" t="s">
        <v>186</v>
      </c>
      <c r="B121" t="s">
        <v>187</v>
      </c>
      <c r="C121" s="17">
        <v>80594906</v>
      </c>
      <c r="D121" s="17">
        <v>85614028</v>
      </c>
      <c r="E121" s="17">
        <v>85327383</v>
      </c>
      <c r="F121" s="17">
        <f t="shared" si="8"/>
        <v>84634185.166666672</v>
      </c>
      <c r="G121" s="4">
        <f t="shared" si="7"/>
        <v>1.0211607529187027E-2</v>
      </c>
      <c r="I121" s="17"/>
    </row>
    <row r="122" spans="1:9" x14ac:dyDescent="0.2">
      <c r="A122" t="s">
        <v>188</v>
      </c>
      <c r="B122" t="s">
        <v>189</v>
      </c>
      <c r="C122" s="17">
        <v>20113722</v>
      </c>
      <c r="D122" s="17">
        <v>22368357</v>
      </c>
      <c r="E122" s="17">
        <v>21409001</v>
      </c>
      <c r="F122" s="17">
        <f t="shared" si="8"/>
        <v>21512906.5</v>
      </c>
      <c r="G122" s="4">
        <f t="shared" si="7"/>
        <v>2.5956575059768927E-3</v>
      </c>
      <c r="I122" s="17"/>
    </row>
    <row r="123" spans="1:9" x14ac:dyDescent="0.2">
      <c r="A123" t="s">
        <v>190</v>
      </c>
      <c r="B123" t="s">
        <v>553</v>
      </c>
      <c r="C123" s="17">
        <v>2202026</v>
      </c>
      <c r="D123" s="17">
        <v>2389152</v>
      </c>
      <c r="E123" s="17">
        <v>2720250</v>
      </c>
      <c r="F123" s="17">
        <f t="shared" si="8"/>
        <v>2523513.3333333335</v>
      </c>
      <c r="G123" s="4">
        <f t="shared" si="7"/>
        <v>3.044765859554791E-4</v>
      </c>
      <c r="I123" s="17"/>
    </row>
    <row r="124" spans="1:9" x14ac:dyDescent="0.2">
      <c r="A124" t="s">
        <v>191</v>
      </c>
      <c r="B124" t="s">
        <v>192</v>
      </c>
      <c r="C124" s="17">
        <v>45665400</v>
      </c>
      <c r="D124" s="17">
        <v>48735396</v>
      </c>
      <c r="E124" s="17">
        <v>50354573.900000006</v>
      </c>
      <c r="F124" s="17">
        <f t="shared" si="8"/>
        <v>49033318.95000001</v>
      </c>
      <c r="G124" s="4">
        <f t="shared" si="7"/>
        <v>5.9161556052654499E-3</v>
      </c>
      <c r="I124" s="17"/>
    </row>
    <row r="125" spans="1:9" x14ac:dyDescent="0.2">
      <c r="A125" t="s">
        <v>193</v>
      </c>
      <c r="B125" t="s">
        <v>194</v>
      </c>
      <c r="C125" s="17">
        <v>92724287.799999997</v>
      </c>
      <c r="D125" s="17">
        <v>113194360</v>
      </c>
      <c r="E125" s="17">
        <v>115704527</v>
      </c>
      <c r="F125" s="17">
        <f t="shared" si="8"/>
        <v>111037764.8</v>
      </c>
      <c r="G125" s="4">
        <f t="shared" si="7"/>
        <v>1.3397353242343929E-2</v>
      </c>
      <c r="I125" s="17"/>
    </row>
    <row r="126" spans="1:9" x14ac:dyDescent="0.2">
      <c r="A126" t="s">
        <v>195</v>
      </c>
      <c r="B126" t="s">
        <v>554</v>
      </c>
      <c r="C126" s="17">
        <v>17761516</v>
      </c>
      <c r="D126" s="17">
        <v>19682263</v>
      </c>
      <c r="E126" s="17">
        <v>21239017</v>
      </c>
      <c r="F126" s="17">
        <f t="shared" si="8"/>
        <v>20140515.5</v>
      </c>
      <c r="G126" s="4">
        <f t="shared" si="7"/>
        <v>2.4300705361137024E-3</v>
      </c>
      <c r="I126" s="17"/>
    </row>
    <row r="127" spans="1:9" x14ac:dyDescent="0.2">
      <c r="A127" t="s">
        <v>486</v>
      </c>
      <c r="B127" t="s">
        <v>487</v>
      </c>
      <c r="C127" s="17">
        <v>10649447.82</v>
      </c>
      <c r="D127" s="17">
        <v>4194637.8499999996</v>
      </c>
      <c r="E127" s="17">
        <v>6552126.29</v>
      </c>
      <c r="F127" s="17">
        <f>IF(C127&gt;0,(+C127+(D127*2)+(E127*3))/6,IF(D127&gt;0,((D127*2)+(E127*3))/5,E127))</f>
        <v>6449183.7316666665</v>
      </c>
      <c r="G127" s="4">
        <f t="shared" si="7"/>
        <v>7.7813159093703351E-4</v>
      </c>
      <c r="I127" s="17"/>
    </row>
    <row r="128" spans="1:9" x14ac:dyDescent="0.2">
      <c r="A128" t="s">
        <v>196</v>
      </c>
      <c r="B128" t="s">
        <v>510</v>
      </c>
      <c r="C128" s="17">
        <v>15707040</v>
      </c>
      <c r="D128" s="17">
        <v>16303749</v>
      </c>
      <c r="E128" s="17">
        <v>16405002</v>
      </c>
      <c r="F128" s="17">
        <f t="shared" si="8"/>
        <v>16254924</v>
      </c>
      <c r="G128" s="4">
        <f t="shared" si="7"/>
        <v>1.9612512837204931E-3</v>
      </c>
      <c r="I128" s="17"/>
    </row>
    <row r="129" spans="1:9" x14ac:dyDescent="0.2">
      <c r="A129" t="s">
        <v>197</v>
      </c>
      <c r="B129" t="s">
        <v>198</v>
      </c>
      <c r="C129" s="17">
        <v>17818637.07</v>
      </c>
      <c r="D129" s="17">
        <v>19860316.420000002</v>
      </c>
      <c r="E129" s="17">
        <v>18563128.09</v>
      </c>
      <c r="F129" s="17">
        <f t="shared" si="8"/>
        <v>18871442.363333333</v>
      </c>
      <c r="G129" s="4">
        <f t="shared" ref="G129:G160" si="9">+F129/$F$265</f>
        <v>2.2769494684038382E-3</v>
      </c>
      <c r="I129" s="17"/>
    </row>
    <row r="130" spans="1:9" x14ac:dyDescent="0.2">
      <c r="A130" t="s">
        <v>568</v>
      </c>
      <c r="B130" t="s">
        <v>569</v>
      </c>
      <c r="C130" s="17"/>
      <c r="D130" s="17">
        <v>8046354.2700000005</v>
      </c>
      <c r="E130" s="17">
        <v>11395737.25</v>
      </c>
      <c r="F130" s="17">
        <f>IF(C130&gt;0,(+C130+(D130*2)+(E130*3))/6,IF(D130&gt;0,((D130*2)+(E130*3))/5,E130))</f>
        <v>10055984.058</v>
      </c>
      <c r="G130" s="4">
        <f t="shared" si="9"/>
        <v>1.2133130639568239E-3</v>
      </c>
      <c r="I130" s="17"/>
    </row>
    <row r="131" spans="1:9" x14ac:dyDescent="0.2">
      <c r="A131" t="s">
        <v>199</v>
      </c>
      <c r="B131" t="s">
        <v>200</v>
      </c>
      <c r="C131" s="17">
        <v>16750845</v>
      </c>
      <c r="D131" s="17">
        <v>16925648</v>
      </c>
      <c r="E131" s="17">
        <v>16289365</v>
      </c>
      <c r="F131" s="17">
        <f t="shared" si="8"/>
        <v>16578372.666666666</v>
      </c>
      <c r="G131" s="4">
        <f t="shared" si="9"/>
        <v>2.0002772498042272E-3</v>
      </c>
      <c r="I131" s="17"/>
    </row>
    <row r="132" spans="1:9" x14ac:dyDescent="0.2">
      <c r="A132" t="s">
        <v>201</v>
      </c>
      <c r="B132" t="s">
        <v>555</v>
      </c>
      <c r="C132" s="17">
        <v>9732526.3499999996</v>
      </c>
      <c r="D132" s="17">
        <v>8641251</v>
      </c>
      <c r="E132" s="17">
        <v>7913064.7299999995</v>
      </c>
      <c r="F132" s="17">
        <f t="shared" si="8"/>
        <v>8459037.0899999999</v>
      </c>
      <c r="G132" s="4">
        <f t="shared" si="9"/>
        <v>1.0206321082646564E-3</v>
      </c>
      <c r="I132" s="17"/>
    </row>
    <row r="133" spans="1:9" x14ac:dyDescent="0.2">
      <c r="A133" t="s">
        <v>202</v>
      </c>
      <c r="B133" t="s">
        <v>203</v>
      </c>
      <c r="C133" s="17">
        <v>48855749</v>
      </c>
      <c r="D133" s="17">
        <v>53883961.899999991</v>
      </c>
      <c r="E133" s="17">
        <v>57529841.829999998</v>
      </c>
      <c r="F133" s="17">
        <f t="shared" si="8"/>
        <v>54868866.38166666</v>
      </c>
      <c r="G133" s="4">
        <f t="shared" si="9"/>
        <v>6.6202484014894151E-3</v>
      </c>
      <c r="I133" s="17"/>
    </row>
    <row r="134" spans="1:9" x14ac:dyDescent="0.2">
      <c r="A134" t="s">
        <v>204</v>
      </c>
      <c r="B134" t="s">
        <v>556</v>
      </c>
      <c r="C134" s="17">
        <v>7876226.2599999998</v>
      </c>
      <c r="D134" s="17">
        <v>8129299</v>
      </c>
      <c r="E134" s="17">
        <v>8297411</v>
      </c>
      <c r="F134" s="17">
        <f t="shared" si="8"/>
        <v>8171176.21</v>
      </c>
      <c r="G134" s="4">
        <f t="shared" si="9"/>
        <v>9.85900015980933E-4</v>
      </c>
      <c r="I134" s="17"/>
    </row>
    <row r="135" spans="1:9" x14ac:dyDescent="0.2">
      <c r="A135" t="s">
        <v>205</v>
      </c>
      <c r="B135" t="s">
        <v>557</v>
      </c>
      <c r="C135" s="17">
        <v>9816851</v>
      </c>
      <c r="D135" s="17">
        <v>10269884.590000002</v>
      </c>
      <c r="E135" s="17">
        <v>10970686</v>
      </c>
      <c r="F135" s="17">
        <f t="shared" si="8"/>
        <v>10544779.696666667</v>
      </c>
      <c r="G135" s="4">
        <f t="shared" si="9"/>
        <v>1.2722891055434828E-3</v>
      </c>
      <c r="I135" s="17"/>
    </row>
    <row r="136" spans="1:9" x14ac:dyDescent="0.2">
      <c r="A136" t="s">
        <v>206</v>
      </c>
      <c r="B136" t="s">
        <v>511</v>
      </c>
      <c r="C136" s="17">
        <v>8979899.1600000001</v>
      </c>
      <c r="D136" s="17">
        <v>9364911</v>
      </c>
      <c r="E136" s="17">
        <v>9413917</v>
      </c>
      <c r="F136" s="17">
        <f t="shared" si="8"/>
        <v>9325245.3599999994</v>
      </c>
      <c r="G136" s="4">
        <f t="shared" si="9"/>
        <v>1.1251451826725593E-3</v>
      </c>
      <c r="I136" s="17"/>
    </row>
    <row r="137" spans="1:9" x14ac:dyDescent="0.2">
      <c r="A137" t="s">
        <v>207</v>
      </c>
      <c r="B137" t="s">
        <v>558</v>
      </c>
      <c r="C137" s="17">
        <v>140393835.5</v>
      </c>
      <c r="D137" s="17">
        <v>143374398</v>
      </c>
      <c r="E137" s="17">
        <v>140920453</v>
      </c>
      <c r="F137" s="17">
        <f t="shared" si="8"/>
        <v>141650665.08333334</v>
      </c>
      <c r="G137" s="4">
        <f t="shared" si="9"/>
        <v>1.7090978015926073E-2</v>
      </c>
    </row>
    <row r="138" spans="1:9" x14ac:dyDescent="0.2">
      <c r="A138" t="s">
        <v>208</v>
      </c>
      <c r="B138" t="s">
        <v>209</v>
      </c>
      <c r="C138" s="17">
        <v>9149344</v>
      </c>
      <c r="D138" s="17">
        <v>9448728.5999999996</v>
      </c>
      <c r="E138" s="17">
        <v>9487225</v>
      </c>
      <c r="F138" s="17">
        <f t="shared" si="8"/>
        <v>9418079.3666666672</v>
      </c>
      <c r="G138" s="4">
        <f t="shared" si="9"/>
        <v>1.1363461464388568E-3</v>
      </c>
    </row>
    <row r="139" spans="1:9" x14ac:dyDescent="0.2">
      <c r="A139" t="s">
        <v>210</v>
      </c>
      <c r="B139" t="s">
        <v>211</v>
      </c>
      <c r="C139" s="17">
        <v>6470442</v>
      </c>
      <c r="D139" s="17">
        <v>6515203</v>
      </c>
      <c r="E139" s="17">
        <v>6508691</v>
      </c>
      <c r="F139" s="17">
        <f t="shared" si="8"/>
        <v>6504486.833333333</v>
      </c>
      <c r="G139" s="4">
        <f t="shared" si="9"/>
        <v>7.8480423235556453E-4</v>
      </c>
    </row>
    <row r="140" spans="1:9" x14ac:dyDescent="0.2">
      <c r="A140" t="s">
        <v>212</v>
      </c>
      <c r="B140" t="s">
        <v>213</v>
      </c>
      <c r="C140" s="17">
        <v>848505</v>
      </c>
      <c r="D140" s="17">
        <v>971473</v>
      </c>
      <c r="E140" s="17">
        <v>944740</v>
      </c>
      <c r="F140" s="17">
        <f t="shared" si="8"/>
        <v>937611.83333333337</v>
      </c>
      <c r="G140" s="4">
        <f t="shared" si="9"/>
        <v>1.1312833032972193E-4</v>
      </c>
    </row>
    <row r="141" spans="1:9" x14ac:dyDescent="0.2">
      <c r="A141" t="s">
        <v>214</v>
      </c>
      <c r="B141" t="s">
        <v>467</v>
      </c>
      <c r="C141" s="17">
        <v>1415255</v>
      </c>
      <c r="D141" s="17">
        <v>1652950.91</v>
      </c>
      <c r="E141" s="17">
        <v>1496864.66</v>
      </c>
      <c r="F141" s="17">
        <f t="shared" si="8"/>
        <v>1535291.8</v>
      </c>
      <c r="G141" s="4">
        <f t="shared" si="9"/>
        <v>1.8524190046262574E-4</v>
      </c>
    </row>
    <row r="142" spans="1:9" outlineLevel="1" x14ac:dyDescent="0.2">
      <c r="A142" t="s">
        <v>215</v>
      </c>
      <c r="B142" t="s">
        <v>216</v>
      </c>
      <c r="C142" s="35">
        <v>778867.14294894435</v>
      </c>
      <c r="D142" s="17">
        <v>849948.3447763602</v>
      </c>
      <c r="E142" s="17">
        <v>871031.74283936433</v>
      </c>
      <c r="F142" s="17">
        <f t="shared" si="8"/>
        <v>848643.17683662625</v>
      </c>
      <c r="G142" s="4">
        <f t="shared" si="9"/>
        <v>1.0239374358142004E-4</v>
      </c>
    </row>
    <row r="143" spans="1:9" outlineLevel="1" x14ac:dyDescent="0.2">
      <c r="A143" t="s">
        <v>217</v>
      </c>
      <c r="B143" t="s">
        <v>218</v>
      </c>
      <c r="C143" s="35">
        <v>198998.11757483552</v>
      </c>
      <c r="D143" s="17">
        <v>217275.89066248527</v>
      </c>
      <c r="E143" s="17">
        <v>228632.13060347189</v>
      </c>
      <c r="F143" s="17">
        <f t="shared" si="8"/>
        <v>219907.71511837028</v>
      </c>
      <c r="G143" s="4">
        <f t="shared" si="9"/>
        <v>2.6533147037534236E-5</v>
      </c>
    </row>
    <row r="144" spans="1:9" outlineLevel="1" x14ac:dyDescent="0.2">
      <c r="A144" t="s">
        <v>219</v>
      </c>
      <c r="B144" t="s">
        <v>220</v>
      </c>
      <c r="C144" s="35">
        <v>1321710.7896208887</v>
      </c>
      <c r="D144" s="17">
        <v>1339656.8278583225</v>
      </c>
      <c r="E144" s="17">
        <v>1310225.2343277426</v>
      </c>
      <c r="F144" s="17">
        <f t="shared" si="8"/>
        <v>1321950.024720127</v>
      </c>
      <c r="G144" s="4">
        <f t="shared" si="9"/>
        <v>1.5950097232055261E-4</v>
      </c>
    </row>
    <row r="145" spans="1:7" outlineLevel="1" x14ac:dyDescent="0.2">
      <c r="A145" t="s">
        <v>514</v>
      </c>
      <c r="B145" t="s">
        <v>512</v>
      </c>
      <c r="C145" s="35">
        <v>996993.12584270106</v>
      </c>
      <c r="D145" s="17">
        <v>1066139.0552163047</v>
      </c>
      <c r="E145" s="17">
        <v>1070797.9604975951</v>
      </c>
      <c r="F145" s="17">
        <f>IF(C145&gt;0,(+C145+(D145*2)+(E145*3))/6,IF(D145&gt;0,((D145*2)+(E145*3))/5,E145))</f>
        <v>1056944.1862946826</v>
      </c>
      <c r="G145" s="4">
        <f t="shared" si="9"/>
        <v>1.2752647395898977E-4</v>
      </c>
    </row>
    <row r="146" spans="1:7" outlineLevel="1" x14ac:dyDescent="0.2">
      <c r="A146" t="s">
        <v>221</v>
      </c>
      <c r="B146" t="s">
        <v>222</v>
      </c>
      <c r="C146" s="35">
        <v>1461875.8388367952</v>
      </c>
      <c r="D146" s="17">
        <v>1592722.3469553255</v>
      </c>
      <c r="E146" s="17">
        <v>1603207.5107021499</v>
      </c>
      <c r="F146" s="17">
        <f t="shared" si="8"/>
        <v>1576157.1774756492</v>
      </c>
      <c r="G146" s="4">
        <f t="shared" si="9"/>
        <v>1.9017254634161229E-4</v>
      </c>
    </row>
    <row r="147" spans="1:7" outlineLevel="1" x14ac:dyDescent="0.2">
      <c r="A147" t="s">
        <v>223</v>
      </c>
      <c r="B147" t="s">
        <v>224</v>
      </c>
      <c r="C147" s="35">
        <v>155697.54827449808</v>
      </c>
      <c r="D147" s="17">
        <v>166220.34999124892</v>
      </c>
      <c r="E147" s="17">
        <v>162945.41256650139</v>
      </c>
      <c r="F147" s="17">
        <f t="shared" si="8"/>
        <v>162829.08099275001</v>
      </c>
      <c r="G147" s="4">
        <f t="shared" si="9"/>
        <v>1.9646277283367123E-5</v>
      </c>
    </row>
    <row r="148" spans="1:7" outlineLevel="1" x14ac:dyDescent="0.2">
      <c r="A148" t="s">
        <v>225</v>
      </c>
      <c r="B148" t="s">
        <v>226</v>
      </c>
      <c r="C148" s="35">
        <v>2769591.7974851746</v>
      </c>
      <c r="D148" s="17">
        <v>2877157.0232443865</v>
      </c>
      <c r="E148" s="17">
        <v>3018183.4657517243</v>
      </c>
      <c r="F148" s="17">
        <f t="shared" si="8"/>
        <v>2929742.7068715203</v>
      </c>
      <c r="G148" s="4">
        <f t="shared" si="9"/>
        <v>3.534905266135062E-4</v>
      </c>
    </row>
    <row r="149" spans="1:7" outlineLevel="1" x14ac:dyDescent="0.2">
      <c r="A149" t="s">
        <v>227</v>
      </c>
      <c r="B149" t="s">
        <v>228</v>
      </c>
      <c r="C149" s="35">
        <v>16516012.029726829</v>
      </c>
      <c r="D149" s="17">
        <v>16107056.30732318</v>
      </c>
      <c r="E149" s="17">
        <v>15385683.747867113</v>
      </c>
      <c r="F149" s="17">
        <f t="shared" si="8"/>
        <v>15814529.314662421</v>
      </c>
      <c r="G149" s="4">
        <f t="shared" si="9"/>
        <v>1.9081150991426992E-3</v>
      </c>
    </row>
    <row r="150" spans="1:7" outlineLevel="1" x14ac:dyDescent="0.2">
      <c r="A150" t="s">
        <v>229</v>
      </c>
      <c r="B150" t="s">
        <v>230</v>
      </c>
      <c r="C150" s="35">
        <v>2444658.3614498656</v>
      </c>
      <c r="D150" s="17">
        <v>2697573.8129425556</v>
      </c>
      <c r="E150" s="17">
        <v>2773335.2495046612</v>
      </c>
      <c r="F150" s="17">
        <f t="shared" si="8"/>
        <v>2693301.9559748266</v>
      </c>
      <c r="G150" s="4">
        <f t="shared" si="9"/>
        <v>3.2496257248588447E-4</v>
      </c>
    </row>
    <row r="151" spans="1:7" outlineLevel="1" x14ac:dyDescent="0.2">
      <c r="A151" t="s">
        <v>231</v>
      </c>
      <c r="B151" t="s">
        <v>232</v>
      </c>
      <c r="C151" s="35">
        <v>2968551.0460043112</v>
      </c>
      <c r="D151" s="17">
        <v>2970903.9372917027</v>
      </c>
      <c r="E151" s="17">
        <v>2881960.2813055776</v>
      </c>
      <c r="F151" s="17">
        <f t="shared" si="8"/>
        <v>2926039.9607507414</v>
      </c>
      <c r="G151" s="4">
        <f t="shared" si="9"/>
        <v>3.5304376872139496E-4</v>
      </c>
    </row>
    <row r="152" spans="1:7" outlineLevel="1" x14ac:dyDescent="0.2">
      <c r="A152" t="s">
        <v>233</v>
      </c>
      <c r="B152" t="s">
        <v>234</v>
      </c>
      <c r="C152" s="35">
        <v>2181891.1961583304</v>
      </c>
      <c r="D152" s="17">
        <v>2208270.7022297904</v>
      </c>
      <c r="E152" s="17">
        <v>2106016.510543433</v>
      </c>
      <c r="F152" s="17">
        <f t="shared" si="8"/>
        <v>2152747.0220413688</v>
      </c>
      <c r="G152" s="4">
        <f t="shared" si="9"/>
        <v>2.5974147036947711E-4</v>
      </c>
    </row>
    <row r="153" spans="1:7" outlineLevel="1" x14ac:dyDescent="0.2">
      <c r="A153" t="s">
        <v>235</v>
      </c>
      <c r="B153" t="s">
        <v>236</v>
      </c>
      <c r="C153" s="35">
        <v>498365.71838737949</v>
      </c>
      <c r="D153" s="17">
        <v>523305.41713758523</v>
      </c>
      <c r="E153" s="17">
        <v>549040.26373123005</v>
      </c>
      <c r="F153" s="17">
        <f t="shared" si="8"/>
        <v>532016.22397604003</v>
      </c>
      <c r="G153" s="4">
        <f t="shared" si="9"/>
        <v>6.4190857012505118E-5</v>
      </c>
    </row>
    <row r="154" spans="1:7" outlineLevel="1" x14ac:dyDescent="0.2">
      <c r="A154" t="s">
        <v>237</v>
      </c>
      <c r="B154" t="s">
        <v>238</v>
      </c>
      <c r="C154" s="35">
        <v>1566181.8094881321</v>
      </c>
      <c r="D154" s="17">
        <v>1657662.3921280806</v>
      </c>
      <c r="E154" s="17">
        <v>1594601.1102206483</v>
      </c>
      <c r="F154" s="17">
        <f t="shared" si="8"/>
        <v>1610884.9874010396</v>
      </c>
      <c r="G154" s="4">
        <f t="shared" si="9"/>
        <v>1.943626589374616E-4</v>
      </c>
    </row>
    <row r="155" spans="1:7" outlineLevel="1" x14ac:dyDescent="0.2">
      <c r="A155" t="s">
        <v>239</v>
      </c>
      <c r="B155" t="s">
        <v>240</v>
      </c>
      <c r="C155" s="35">
        <v>3928678.1153286165</v>
      </c>
      <c r="D155" s="17">
        <v>3965138.2549273954</v>
      </c>
      <c r="E155" s="17">
        <v>3842076.587145336</v>
      </c>
      <c r="F155" s="17">
        <f t="shared" si="8"/>
        <v>3897530.7311032359</v>
      </c>
      <c r="G155" s="4">
        <f t="shared" si="9"/>
        <v>4.7025979018519511E-4</v>
      </c>
    </row>
    <row r="156" spans="1:7" outlineLevel="1" x14ac:dyDescent="0.2">
      <c r="A156" t="s">
        <v>241</v>
      </c>
      <c r="B156" t="s">
        <v>242</v>
      </c>
      <c r="C156" s="35">
        <v>5691046.9411152927</v>
      </c>
      <c r="D156" s="17">
        <v>5876564.7476907438</v>
      </c>
      <c r="E156" s="17">
        <v>5868180.7787796455</v>
      </c>
      <c r="F156" s="17">
        <f t="shared" si="8"/>
        <v>5841453.1288059531</v>
      </c>
      <c r="G156" s="4">
        <f t="shared" si="9"/>
        <v>7.0480535299111613E-4</v>
      </c>
    </row>
    <row r="157" spans="1:7" outlineLevel="1" x14ac:dyDescent="0.2">
      <c r="A157" t="s">
        <v>243</v>
      </c>
      <c r="B157" t="s">
        <v>244</v>
      </c>
      <c r="C157" s="35">
        <v>1123658.5945425832</v>
      </c>
      <c r="D157" s="17">
        <v>1258323.6544253773</v>
      </c>
      <c r="E157" s="17">
        <v>1202161.8786306288</v>
      </c>
      <c r="F157" s="17">
        <f t="shared" si="8"/>
        <v>1207798.5898808707</v>
      </c>
      <c r="G157" s="4">
        <f t="shared" si="9"/>
        <v>1.4572793664736043E-4</v>
      </c>
    </row>
    <row r="158" spans="1:7" outlineLevel="1" x14ac:dyDescent="0.2">
      <c r="A158" t="s">
        <v>245</v>
      </c>
      <c r="B158" t="s">
        <v>246</v>
      </c>
      <c r="C158" s="35">
        <v>553518.2710922187</v>
      </c>
      <c r="D158" s="17">
        <v>550502.20827833191</v>
      </c>
      <c r="E158" s="17">
        <v>511523.89587766584</v>
      </c>
      <c r="F158" s="17">
        <f t="shared" si="8"/>
        <v>531515.72921364673</v>
      </c>
      <c r="G158" s="4">
        <f t="shared" si="9"/>
        <v>6.4130469403480357E-5</v>
      </c>
    </row>
    <row r="159" spans="1:7" outlineLevel="1" x14ac:dyDescent="0.2">
      <c r="A159" t="s">
        <v>247</v>
      </c>
      <c r="B159" t="s">
        <v>248</v>
      </c>
      <c r="C159" s="35">
        <v>310767.86524831312</v>
      </c>
      <c r="D159" s="17">
        <v>324238.82075322105</v>
      </c>
      <c r="E159" s="17">
        <v>354192.42434866092</v>
      </c>
      <c r="F159" s="17">
        <f t="shared" si="8"/>
        <v>336970.463300123</v>
      </c>
      <c r="G159" s="4">
        <f t="shared" si="9"/>
        <v>4.065744962715639E-5</v>
      </c>
    </row>
    <row r="160" spans="1:7" outlineLevel="1" x14ac:dyDescent="0.2">
      <c r="A160" t="s">
        <v>249</v>
      </c>
      <c r="B160" t="s">
        <v>250</v>
      </c>
      <c r="C160" s="35">
        <v>4691601.5860864986</v>
      </c>
      <c r="D160" s="17">
        <v>4708006.1299899593</v>
      </c>
      <c r="E160" s="17">
        <v>4601547.361383792</v>
      </c>
      <c r="F160" s="17">
        <f t="shared" si="8"/>
        <v>4652042.6550362995</v>
      </c>
      <c r="G160" s="4">
        <f t="shared" si="9"/>
        <v>5.6129604968392546E-4</v>
      </c>
    </row>
    <row r="161" spans="1:7" outlineLevel="1" x14ac:dyDescent="0.2">
      <c r="A161" t="s">
        <v>251</v>
      </c>
      <c r="B161" t="s">
        <v>252</v>
      </c>
      <c r="C161" s="35">
        <v>368551.82819049305</v>
      </c>
      <c r="D161" s="17">
        <v>404885.84856843669</v>
      </c>
      <c r="E161" s="17">
        <v>395453.07625549362</v>
      </c>
      <c r="F161" s="17">
        <f t="shared" si="8"/>
        <v>394113.79234897456</v>
      </c>
      <c r="G161" s="4">
        <f t="shared" ref="G161:G165" si="10">+F161/$F$265</f>
        <v>4.7552125200731674E-5</v>
      </c>
    </row>
    <row r="162" spans="1:7" outlineLevel="1" x14ac:dyDescent="0.2">
      <c r="A162" t="s">
        <v>253</v>
      </c>
      <c r="B162" t="s">
        <v>254</v>
      </c>
      <c r="C162" s="35">
        <v>350245.45900722174</v>
      </c>
      <c r="D162" s="17">
        <v>377610.30649215356</v>
      </c>
      <c r="E162" s="17">
        <v>392316.50323323376</v>
      </c>
      <c r="F162" s="17">
        <f t="shared" si="8"/>
        <v>380402.59694853838</v>
      </c>
      <c r="G162" s="4">
        <f t="shared" si="10"/>
        <v>4.5897789592613912E-5</v>
      </c>
    </row>
    <row r="163" spans="1:7" outlineLevel="1" x14ac:dyDescent="0.2">
      <c r="A163" t="s">
        <v>255</v>
      </c>
      <c r="B163" t="s">
        <v>256</v>
      </c>
      <c r="C163" s="35">
        <v>466919.28243476746</v>
      </c>
      <c r="D163" s="17">
        <v>505943.17407616728</v>
      </c>
      <c r="E163" s="17">
        <v>444474.38562205445</v>
      </c>
      <c r="F163" s="17">
        <f t="shared" si="8"/>
        <v>468704.79790887755</v>
      </c>
      <c r="G163" s="4">
        <f t="shared" si="10"/>
        <v>5.6551964597603792E-5</v>
      </c>
    </row>
    <row r="164" spans="1:7" outlineLevel="1" x14ac:dyDescent="0.2">
      <c r="A164" t="s">
        <v>505</v>
      </c>
      <c r="B164" t="s">
        <v>506</v>
      </c>
      <c r="C164" s="35">
        <v>41882.808086387704</v>
      </c>
      <c r="D164" s="17">
        <v>27197.240901657889</v>
      </c>
      <c r="E164" s="17">
        <v>27336.99695163174</v>
      </c>
      <c r="F164" s="17">
        <f t="shared" si="8"/>
        <v>29714.713457433118</v>
      </c>
      <c r="G164" s="4">
        <f t="shared" si="10"/>
        <v>3.585253300094009E-6</v>
      </c>
    </row>
    <row r="165" spans="1:7" outlineLevel="1" x14ac:dyDescent="0.2">
      <c r="A165" t="s">
        <v>257</v>
      </c>
      <c r="B165" t="s">
        <v>258</v>
      </c>
      <c r="C165" s="35">
        <v>26846393.177377507</v>
      </c>
      <c r="D165" s="17">
        <v>28059662.881225891</v>
      </c>
      <c r="E165" s="17">
        <v>27733486.962568663</v>
      </c>
      <c r="F165" s="17">
        <f t="shared" si="8"/>
        <v>27694363.304589212</v>
      </c>
      <c r="G165" s="4">
        <f t="shared" si="10"/>
        <v>3.3414862833531121E-3</v>
      </c>
    </row>
    <row r="166" spans="1:7" outlineLevel="1" x14ac:dyDescent="0.2">
      <c r="A166" t="s">
        <v>259</v>
      </c>
      <c r="B166" t="s">
        <v>260</v>
      </c>
      <c r="C166" s="35">
        <v>526748.80770522845</v>
      </c>
      <c r="D166" s="17">
        <v>523893.36878696305</v>
      </c>
      <c r="E166" s="17">
        <v>532996.90981642751</v>
      </c>
      <c r="F166" s="17">
        <f t="shared" si="8"/>
        <v>528921.04578807286</v>
      </c>
      <c r="G166" s="4">
        <f t="shared" ref="G166:G197" si="11">+F166/$F$265</f>
        <v>6.3817405731250628E-5</v>
      </c>
    </row>
    <row r="167" spans="1:7" outlineLevel="1" x14ac:dyDescent="0.2">
      <c r="A167" t="s">
        <v>261</v>
      </c>
      <c r="B167" t="s">
        <v>262</v>
      </c>
      <c r="C167" s="35">
        <v>501120.19946033292</v>
      </c>
      <c r="D167" s="17">
        <v>484820.07289043989</v>
      </c>
      <c r="E167" s="17">
        <v>521240.06260010635</v>
      </c>
      <c r="F167" s="17">
        <f t="shared" si="8"/>
        <v>505746.75550692197</v>
      </c>
      <c r="G167" s="4">
        <f t="shared" si="11"/>
        <v>6.1021292592658385E-5</v>
      </c>
    </row>
    <row r="168" spans="1:7" outlineLevel="1" x14ac:dyDescent="0.2">
      <c r="A168" t="s">
        <v>263</v>
      </c>
      <c r="B168" t="s">
        <v>264</v>
      </c>
      <c r="C168" s="35">
        <v>3258921.5440384527</v>
      </c>
      <c r="D168" s="17">
        <v>3294038.7515059938</v>
      </c>
      <c r="E168" s="17">
        <v>3402315.733482128</v>
      </c>
      <c r="F168" s="17">
        <f t="shared" ref="F168:F231" si="12">IF(C168&gt;0,(+C168+(D168*2)+(E168*3))/6,IF(D168&gt;0,((D168*2)+(E168*3))/5,E168))</f>
        <v>3342324.3745828043</v>
      </c>
      <c r="G168" s="4">
        <f t="shared" si="11"/>
        <v>4.0327090857273886E-4</v>
      </c>
    </row>
    <row r="169" spans="1:7" outlineLevel="1" x14ac:dyDescent="0.2">
      <c r="A169" t="s">
        <v>265</v>
      </c>
      <c r="B169" t="s">
        <v>266</v>
      </c>
      <c r="C169" s="35">
        <v>358120.04855246271</v>
      </c>
      <c r="D169" s="17">
        <v>314231.06992971536</v>
      </c>
      <c r="E169" s="17">
        <v>326300.96246470558</v>
      </c>
      <c r="F169" s="17">
        <f t="shared" si="12"/>
        <v>327580.84596766834</v>
      </c>
      <c r="G169" s="4">
        <f t="shared" si="11"/>
        <v>3.9524537590968408E-5</v>
      </c>
    </row>
    <row r="170" spans="1:7" outlineLevel="1" x14ac:dyDescent="0.2">
      <c r="A170" t="s">
        <v>267</v>
      </c>
      <c r="B170" t="s">
        <v>268</v>
      </c>
      <c r="C170" s="35">
        <v>1179467.2842864422</v>
      </c>
      <c r="D170" s="17">
        <v>1190590.5186834321</v>
      </c>
      <c r="E170" s="17">
        <v>1233226.1682322631</v>
      </c>
      <c r="F170" s="17">
        <f t="shared" si="12"/>
        <v>1210054.4710583494</v>
      </c>
      <c r="G170" s="4">
        <f t="shared" si="11"/>
        <v>1.4600012185445529E-4</v>
      </c>
    </row>
    <row r="171" spans="1:7" outlineLevel="1" x14ac:dyDescent="0.2">
      <c r="A171" t="s">
        <v>269</v>
      </c>
      <c r="B171" t="s">
        <v>270</v>
      </c>
      <c r="C171" s="35">
        <v>1425232.7274330582</v>
      </c>
      <c r="D171" s="17">
        <v>1419044.2229700391</v>
      </c>
      <c r="E171" s="17">
        <v>1346096.8186281526</v>
      </c>
      <c r="F171" s="17">
        <f t="shared" si="12"/>
        <v>1383601.9382095991</v>
      </c>
      <c r="G171" s="4">
        <f t="shared" si="11"/>
        <v>1.6693963487443794E-4</v>
      </c>
    </row>
    <row r="172" spans="1:7" outlineLevel="1" x14ac:dyDescent="0.2">
      <c r="A172" t="s">
        <v>271</v>
      </c>
      <c r="B172" t="s">
        <v>272</v>
      </c>
      <c r="C172" s="35">
        <v>10817267.047856655</v>
      </c>
      <c r="D172" s="17">
        <v>10963315.447967075</v>
      </c>
      <c r="E172" s="17">
        <v>9376285.7981899194</v>
      </c>
      <c r="F172" s="17">
        <f t="shared" si="12"/>
        <v>10145459.223060094</v>
      </c>
      <c r="G172" s="4">
        <f t="shared" si="11"/>
        <v>1.2241087639142775E-3</v>
      </c>
    </row>
    <row r="173" spans="1:7" outlineLevel="1" x14ac:dyDescent="0.2">
      <c r="A173" t="s">
        <v>273</v>
      </c>
      <c r="B173" t="s">
        <v>274</v>
      </c>
      <c r="C173" s="35">
        <v>304992.62909405614</v>
      </c>
      <c r="D173" s="17">
        <v>309810.0467618634</v>
      </c>
      <c r="E173" s="17">
        <v>308270.87300638563</v>
      </c>
      <c r="F173" s="17">
        <f t="shared" si="12"/>
        <v>308237.55693948996</v>
      </c>
      <c r="G173" s="4">
        <f t="shared" si="11"/>
        <v>3.7190657073416227E-5</v>
      </c>
    </row>
    <row r="174" spans="1:7" outlineLevel="1" x14ac:dyDescent="0.2">
      <c r="A174" t="s">
        <v>275</v>
      </c>
      <c r="B174" t="s">
        <v>276</v>
      </c>
      <c r="C174" s="35">
        <v>453400.62428602367</v>
      </c>
      <c r="D174" s="17">
        <v>456702.7594773802</v>
      </c>
      <c r="E174" s="17">
        <v>463011.37283661304</v>
      </c>
      <c r="F174" s="17">
        <f t="shared" si="12"/>
        <v>459306.71029177052</v>
      </c>
      <c r="G174" s="4">
        <f t="shared" si="11"/>
        <v>5.5418030572223617E-5</v>
      </c>
    </row>
    <row r="175" spans="1:7" outlineLevel="1" x14ac:dyDescent="0.2">
      <c r="A175" t="s">
        <v>277</v>
      </c>
      <c r="B175" t="s">
        <v>278</v>
      </c>
      <c r="C175" s="35">
        <v>480560.81136924867</v>
      </c>
      <c r="D175" s="17">
        <v>438018.1083849608</v>
      </c>
      <c r="E175" s="17">
        <v>398613.38791445014</v>
      </c>
      <c r="F175" s="17">
        <f t="shared" si="12"/>
        <v>425406.1986470868</v>
      </c>
      <c r="G175" s="4">
        <f t="shared" si="11"/>
        <v>5.1327736333879752E-5</v>
      </c>
    </row>
    <row r="176" spans="1:7" outlineLevel="1" x14ac:dyDescent="0.2">
      <c r="A176" t="s">
        <v>279</v>
      </c>
      <c r="B176" t="s">
        <v>280</v>
      </c>
      <c r="C176" s="35">
        <v>722011.99530762888</v>
      </c>
      <c r="D176" s="17">
        <v>792698.7750377747</v>
      </c>
      <c r="E176" s="17">
        <v>824065.48619616451</v>
      </c>
      <c r="F176" s="17">
        <f t="shared" si="12"/>
        <v>796601.00066194532</v>
      </c>
      <c r="G176" s="4">
        <f t="shared" si="11"/>
        <v>9.611455182203679E-5</v>
      </c>
    </row>
    <row r="177" spans="1:7" outlineLevel="1" x14ac:dyDescent="0.2">
      <c r="A177" t="s">
        <v>281</v>
      </c>
      <c r="B177" t="s">
        <v>282</v>
      </c>
      <c r="C177" s="35">
        <v>145517.04906983409</v>
      </c>
      <c r="D177" s="17">
        <v>124061.24346400979</v>
      </c>
      <c r="E177" s="17">
        <v>124879.99670755684</v>
      </c>
      <c r="F177" s="17">
        <f t="shared" si="12"/>
        <v>128046.58768675402</v>
      </c>
      <c r="G177" s="4">
        <f t="shared" si="11"/>
        <v>1.5449566819055875E-5</v>
      </c>
    </row>
    <row r="178" spans="1:7" outlineLevel="1" x14ac:dyDescent="0.2">
      <c r="A178" t="s">
        <v>283</v>
      </c>
      <c r="B178" t="s">
        <v>284</v>
      </c>
      <c r="C178" s="35">
        <v>3284674.507991584</v>
      </c>
      <c r="D178" s="17">
        <v>3401208.7083850899</v>
      </c>
      <c r="E178" s="17">
        <v>3504418.0288826274</v>
      </c>
      <c r="F178" s="17">
        <f t="shared" si="12"/>
        <v>3433391.001901608</v>
      </c>
      <c r="G178" s="4">
        <f t="shared" si="11"/>
        <v>4.1425862772375419E-4</v>
      </c>
    </row>
    <row r="179" spans="1:7" outlineLevel="1" x14ac:dyDescent="0.2">
      <c r="A179" t="s">
        <v>285</v>
      </c>
      <c r="B179" t="s">
        <v>286</v>
      </c>
      <c r="C179" s="35">
        <v>1792535.9414558816</v>
      </c>
      <c r="D179" s="17">
        <v>1794052.7594048982</v>
      </c>
      <c r="E179" s="17">
        <v>1830100.8947609044</v>
      </c>
      <c r="F179" s="17">
        <f t="shared" si="12"/>
        <v>1811824.0240913983</v>
      </c>
      <c r="G179" s="4">
        <f t="shared" si="11"/>
        <v>2.1860712440887969E-4</v>
      </c>
    </row>
    <row r="180" spans="1:7" outlineLevel="1" x14ac:dyDescent="0.2">
      <c r="A180" t="s">
        <v>287</v>
      </c>
      <c r="B180" t="s">
        <v>288</v>
      </c>
      <c r="C180" s="35">
        <v>219953.96265394476</v>
      </c>
      <c r="D180" s="17">
        <v>227691.43869751936</v>
      </c>
      <c r="E180" s="17">
        <v>237834.23684989879</v>
      </c>
      <c r="F180" s="17">
        <f t="shared" si="12"/>
        <v>231473.25843311331</v>
      </c>
      <c r="G180" s="4">
        <f t="shared" si="11"/>
        <v>2.7928597220688875E-5</v>
      </c>
    </row>
    <row r="181" spans="1:7" outlineLevel="1" x14ac:dyDescent="0.2">
      <c r="A181" t="s">
        <v>289</v>
      </c>
      <c r="B181" t="s">
        <v>290</v>
      </c>
      <c r="C181" s="35">
        <v>1212817.2342281339</v>
      </c>
      <c r="D181" s="17">
        <v>1281995.0037930014</v>
      </c>
      <c r="E181" s="17">
        <v>1272897.2875520592</v>
      </c>
      <c r="F181" s="17">
        <f t="shared" si="12"/>
        <v>1265916.5174117191</v>
      </c>
      <c r="G181" s="4">
        <f t="shared" si="11"/>
        <v>1.5274020320591532E-4</v>
      </c>
    </row>
    <row r="182" spans="1:7" outlineLevel="1" x14ac:dyDescent="0.2">
      <c r="A182" t="s">
        <v>291</v>
      </c>
      <c r="B182" t="s">
        <v>292</v>
      </c>
      <c r="C182" s="35">
        <v>1507983.3225437959</v>
      </c>
      <c r="D182" s="17">
        <v>1533748.9826051123</v>
      </c>
      <c r="E182" s="17">
        <v>1415275.8388353242</v>
      </c>
      <c r="F182" s="17">
        <f t="shared" si="12"/>
        <v>1470218.1340433322</v>
      </c>
      <c r="G182" s="4">
        <f t="shared" si="11"/>
        <v>1.7739038353803641E-4</v>
      </c>
    </row>
    <row r="183" spans="1:7" outlineLevel="1" x14ac:dyDescent="0.2">
      <c r="A183" t="s">
        <v>293</v>
      </c>
      <c r="B183" t="s">
        <v>294</v>
      </c>
      <c r="C183" s="35">
        <v>1019456.5534786378</v>
      </c>
      <c r="D183" s="17">
        <v>1065928.2653671021</v>
      </c>
      <c r="E183" s="17">
        <v>983481.23214942391</v>
      </c>
      <c r="F183" s="17">
        <f t="shared" si="12"/>
        <v>1016959.463443519</v>
      </c>
      <c r="G183" s="4">
        <f t="shared" si="11"/>
        <v>1.2270208419124599E-4</v>
      </c>
    </row>
    <row r="184" spans="1:7" outlineLevel="1" x14ac:dyDescent="0.2">
      <c r="A184" t="s">
        <v>295</v>
      </c>
      <c r="B184" t="s">
        <v>296</v>
      </c>
      <c r="C184" s="35">
        <v>556946.2920982308</v>
      </c>
      <c r="D184" s="17">
        <v>513909.11744234571</v>
      </c>
      <c r="E184" s="17">
        <v>493096.07707574405</v>
      </c>
      <c r="F184" s="17">
        <f t="shared" si="12"/>
        <v>510675.45970169239</v>
      </c>
      <c r="G184" s="4">
        <f t="shared" si="11"/>
        <v>6.1615969468974268E-5</v>
      </c>
    </row>
    <row r="185" spans="1:7" outlineLevel="1" x14ac:dyDescent="0.2">
      <c r="A185" t="s">
        <v>297</v>
      </c>
      <c r="B185" t="s">
        <v>298</v>
      </c>
      <c r="C185" s="35">
        <v>600177.89595581731</v>
      </c>
      <c r="D185" s="17">
        <v>550995.52903480676</v>
      </c>
      <c r="E185" s="17">
        <v>478630.45624538505</v>
      </c>
      <c r="F185" s="17">
        <f t="shared" si="12"/>
        <v>523010.05379359768</v>
      </c>
      <c r="G185" s="4">
        <f t="shared" si="11"/>
        <v>6.3104210108974826E-5</v>
      </c>
    </row>
    <row r="186" spans="1:7" outlineLevel="1" x14ac:dyDescent="0.2">
      <c r="A186" t="s">
        <v>299</v>
      </c>
      <c r="B186" t="s">
        <v>300</v>
      </c>
      <c r="C186" s="35">
        <v>31443360.27336501</v>
      </c>
      <c r="D186" s="17">
        <v>32609608.235558692</v>
      </c>
      <c r="E186" s="17">
        <v>32963130.741161335</v>
      </c>
      <c r="F186" s="17">
        <f t="shared" si="12"/>
        <v>32591994.827994402</v>
      </c>
      <c r="G186" s="4">
        <f t="shared" si="11"/>
        <v>3.9324140608357006E-3</v>
      </c>
    </row>
    <row r="187" spans="1:7" outlineLevel="1" x14ac:dyDescent="0.2">
      <c r="A187" t="s">
        <v>301</v>
      </c>
      <c r="B187" t="s">
        <v>302</v>
      </c>
      <c r="C187" s="35">
        <v>446891.60610486899</v>
      </c>
      <c r="D187" s="17">
        <v>482475.73115664406</v>
      </c>
      <c r="E187" s="17">
        <v>493190.77702575247</v>
      </c>
      <c r="F187" s="17">
        <f t="shared" si="12"/>
        <v>481902.5665825691</v>
      </c>
      <c r="G187" s="4">
        <f t="shared" si="11"/>
        <v>5.8144352279854645E-5</v>
      </c>
    </row>
    <row r="188" spans="1:7" outlineLevel="1" x14ac:dyDescent="0.2">
      <c r="A188" t="s">
        <v>303</v>
      </c>
      <c r="B188" t="s">
        <v>304</v>
      </c>
      <c r="C188" s="35">
        <v>102866.79429099876</v>
      </c>
      <c r="D188" s="17">
        <v>117895.99381928965</v>
      </c>
      <c r="E188" s="17">
        <v>121738.77890961261</v>
      </c>
      <c r="F188" s="17">
        <f t="shared" si="12"/>
        <v>117312.51977640264</v>
      </c>
      <c r="G188" s="4">
        <f t="shared" si="11"/>
        <v>1.4154438987715684E-5</v>
      </c>
    </row>
    <row r="189" spans="1:7" outlineLevel="1" x14ac:dyDescent="0.2">
      <c r="A189" t="s">
        <v>305</v>
      </c>
      <c r="B189" t="s">
        <v>306</v>
      </c>
      <c r="C189" s="35">
        <v>825456.75807001791</v>
      </c>
      <c r="D189" s="17">
        <v>670217.11294104089</v>
      </c>
      <c r="E189" s="17">
        <v>655405.52071009018</v>
      </c>
      <c r="F189" s="17">
        <f t="shared" si="12"/>
        <v>688684.59101372829</v>
      </c>
      <c r="G189" s="4">
        <f t="shared" si="11"/>
        <v>8.3093808264141826E-5</v>
      </c>
    </row>
    <row r="190" spans="1:7" outlineLevel="1" x14ac:dyDescent="0.2">
      <c r="A190" t="s">
        <v>307</v>
      </c>
      <c r="B190" t="s">
        <v>308</v>
      </c>
      <c r="C190" s="35">
        <v>9183483.0591022652</v>
      </c>
      <c r="D190" s="17">
        <v>9408350.8067140281</v>
      </c>
      <c r="E190" s="17">
        <v>8892045.4059132189</v>
      </c>
      <c r="F190" s="17">
        <f t="shared" si="12"/>
        <v>9112720.1483783294</v>
      </c>
      <c r="G190" s="4">
        <f t="shared" si="11"/>
        <v>1.0995027776932453E-3</v>
      </c>
    </row>
    <row r="191" spans="1:7" outlineLevel="1" x14ac:dyDescent="0.2">
      <c r="A191" t="s">
        <v>309</v>
      </c>
      <c r="B191" t="s">
        <v>310</v>
      </c>
      <c r="C191" s="35">
        <v>819905.36981893145</v>
      </c>
      <c r="D191" s="17">
        <v>835856.78088278486</v>
      </c>
      <c r="E191" s="17">
        <v>620051.26947364432</v>
      </c>
      <c r="F191" s="17">
        <f t="shared" si="12"/>
        <v>725295.45666757226</v>
      </c>
      <c r="G191" s="4">
        <f t="shared" si="11"/>
        <v>8.7511122504535687E-5</v>
      </c>
    </row>
    <row r="192" spans="1:7" outlineLevel="1" x14ac:dyDescent="0.2">
      <c r="A192" t="s">
        <v>311</v>
      </c>
      <c r="B192" t="s">
        <v>312</v>
      </c>
      <c r="C192" s="35">
        <v>347077.34903160599</v>
      </c>
      <c r="D192" s="17">
        <v>336346.03791144217</v>
      </c>
      <c r="E192" s="17">
        <v>306023.63037532882</v>
      </c>
      <c r="F192" s="17">
        <f t="shared" si="12"/>
        <v>322973.38599674613</v>
      </c>
      <c r="G192" s="4">
        <f t="shared" si="11"/>
        <v>3.8968620701866868E-5</v>
      </c>
    </row>
    <row r="193" spans="1:7" outlineLevel="1" x14ac:dyDescent="0.2">
      <c r="A193" t="s">
        <v>313</v>
      </c>
      <c r="B193" t="s">
        <v>314</v>
      </c>
      <c r="C193" s="35">
        <v>881512.83597227547</v>
      </c>
      <c r="D193" s="17">
        <v>806044.61063529854</v>
      </c>
      <c r="E193" s="17">
        <v>792637.99928580481</v>
      </c>
      <c r="F193" s="17">
        <f t="shared" si="12"/>
        <v>811919.34251671436</v>
      </c>
      <c r="G193" s="4">
        <f t="shared" si="11"/>
        <v>9.7962799013296195E-5</v>
      </c>
    </row>
    <row r="194" spans="1:7" outlineLevel="1" x14ac:dyDescent="0.2">
      <c r="A194" t="s">
        <v>315</v>
      </c>
      <c r="B194" t="s">
        <v>316</v>
      </c>
      <c r="C194" s="35">
        <v>857935.05860384717</v>
      </c>
      <c r="D194" s="17">
        <v>895545.09223261941</v>
      </c>
      <c r="E194" s="17">
        <v>915120.63409991295</v>
      </c>
      <c r="F194" s="17">
        <f t="shared" si="12"/>
        <v>899064.52422813757</v>
      </c>
      <c r="G194" s="4">
        <f t="shared" si="11"/>
        <v>1.0847737290497261E-4</v>
      </c>
    </row>
    <row r="195" spans="1:7" outlineLevel="1" x14ac:dyDescent="0.2">
      <c r="A195" t="s">
        <v>317</v>
      </c>
      <c r="B195" t="s">
        <v>318</v>
      </c>
      <c r="C195" s="35">
        <v>332094.61040263495</v>
      </c>
      <c r="D195" s="17">
        <v>378386.24868876243</v>
      </c>
      <c r="E195" s="17">
        <v>411913.16744118271</v>
      </c>
      <c r="F195" s="17">
        <f t="shared" si="12"/>
        <v>387434.43501728465</v>
      </c>
      <c r="G195" s="4">
        <f t="shared" si="11"/>
        <v>4.6746221823933065E-5</v>
      </c>
    </row>
    <row r="196" spans="1:7" outlineLevel="1" x14ac:dyDescent="0.2">
      <c r="A196" t="s">
        <v>319</v>
      </c>
      <c r="B196" t="s">
        <v>320</v>
      </c>
      <c r="C196" s="35">
        <v>1059974.7000836611</v>
      </c>
      <c r="D196" s="17">
        <v>1023447.7730126603</v>
      </c>
      <c r="E196" s="17">
        <v>1043323.3855424392</v>
      </c>
      <c r="F196" s="17">
        <f t="shared" si="12"/>
        <v>1039473.4004560498</v>
      </c>
      <c r="G196" s="4">
        <f t="shared" si="11"/>
        <v>1.2541852186068257E-4</v>
      </c>
    </row>
    <row r="197" spans="1:7" outlineLevel="1" x14ac:dyDescent="0.2">
      <c r="A197" t="s">
        <v>321</v>
      </c>
      <c r="B197" t="s">
        <v>322</v>
      </c>
      <c r="C197" s="35">
        <v>355616.00034700317</v>
      </c>
      <c r="D197" s="17">
        <v>377048.31494700594</v>
      </c>
      <c r="E197" s="17">
        <v>217914.87457674832</v>
      </c>
      <c r="F197" s="17">
        <f t="shared" si="12"/>
        <v>293909.54232854332</v>
      </c>
      <c r="G197" s="4">
        <f t="shared" si="11"/>
        <v>3.5461898633888302E-5</v>
      </c>
    </row>
    <row r="198" spans="1:7" outlineLevel="1" x14ac:dyDescent="0.2">
      <c r="A198" t="s">
        <v>323</v>
      </c>
      <c r="B198" t="s">
        <v>324</v>
      </c>
      <c r="C198" s="35">
        <v>961883.17227537255</v>
      </c>
      <c r="D198" s="17">
        <v>1017252.758141692</v>
      </c>
      <c r="E198" s="17">
        <v>991970.31913319381</v>
      </c>
      <c r="F198" s="17">
        <f t="shared" si="12"/>
        <v>995383.27432638966</v>
      </c>
      <c r="G198" s="4">
        <f t="shared" ref="G198:G229" si="13">+F198/$F$265</f>
        <v>1.2009879126882041E-4</v>
      </c>
    </row>
    <row r="199" spans="1:7" outlineLevel="1" x14ac:dyDescent="0.2">
      <c r="A199" t="s">
        <v>325</v>
      </c>
      <c r="B199" t="s">
        <v>326</v>
      </c>
      <c r="C199" s="35">
        <v>692637.5492202309</v>
      </c>
      <c r="D199" s="17">
        <v>582975.12709682505</v>
      </c>
      <c r="E199" s="17">
        <v>611833.15431651648</v>
      </c>
      <c r="F199" s="17">
        <f t="shared" si="12"/>
        <v>615681.21106057172</v>
      </c>
      <c r="G199" s="4">
        <f t="shared" si="13"/>
        <v>7.4285525146419268E-5</v>
      </c>
    </row>
    <row r="200" spans="1:7" outlineLevel="1" x14ac:dyDescent="0.2">
      <c r="A200" t="s">
        <v>327</v>
      </c>
      <c r="B200" t="s">
        <v>328</v>
      </c>
      <c r="C200" s="35">
        <v>4323398.4694625074</v>
      </c>
      <c r="D200" s="17">
        <v>4426974.3975496283</v>
      </c>
      <c r="E200" s="17">
        <v>4376828.4931993894</v>
      </c>
      <c r="F200" s="17">
        <f t="shared" si="12"/>
        <v>4384638.7906933222</v>
      </c>
      <c r="G200" s="4">
        <f t="shared" si="13"/>
        <v>5.2903221552422805E-4</v>
      </c>
    </row>
    <row r="201" spans="1:7" outlineLevel="1" x14ac:dyDescent="0.2">
      <c r="A201" t="s">
        <v>329</v>
      </c>
      <c r="B201" t="s">
        <v>330</v>
      </c>
      <c r="C201" s="35">
        <v>677843.93129587662</v>
      </c>
      <c r="D201" s="17">
        <v>609379.76354175142</v>
      </c>
      <c r="E201" s="17">
        <v>602984.71439693694</v>
      </c>
      <c r="F201" s="17">
        <f t="shared" si="12"/>
        <v>617592.93359503173</v>
      </c>
      <c r="G201" s="4">
        <f t="shared" si="13"/>
        <v>7.4516185608124725E-5</v>
      </c>
    </row>
    <row r="202" spans="1:7" outlineLevel="1" x14ac:dyDescent="0.2">
      <c r="A202" t="s">
        <v>331</v>
      </c>
      <c r="B202" t="s">
        <v>332</v>
      </c>
      <c r="C202" s="35">
        <v>2875238.5146848788</v>
      </c>
      <c r="D202" s="17">
        <v>2832847.1772488188</v>
      </c>
      <c r="E202" s="17">
        <v>2630963.8119222685</v>
      </c>
      <c r="F202" s="17">
        <f t="shared" si="12"/>
        <v>2738970.7174915536</v>
      </c>
      <c r="G202" s="4">
        <f t="shared" si="13"/>
        <v>3.3047277463451376E-4</v>
      </c>
    </row>
    <row r="203" spans="1:7" outlineLevel="1" x14ac:dyDescent="0.2">
      <c r="A203" t="s">
        <v>333</v>
      </c>
      <c r="B203" t="s">
        <v>334</v>
      </c>
      <c r="C203" s="35">
        <v>248685.87427991509</v>
      </c>
      <c r="D203" s="17">
        <v>245147.56591259275</v>
      </c>
      <c r="E203" s="17">
        <v>241080.24234191678</v>
      </c>
      <c r="F203" s="17">
        <f t="shared" si="12"/>
        <v>243703.62218847513</v>
      </c>
      <c r="G203" s="4">
        <f t="shared" si="13"/>
        <v>2.9404261863327126E-5</v>
      </c>
    </row>
    <row r="204" spans="1:7" outlineLevel="1" x14ac:dyDescent="0.2">
      <c r="A204" t="s">
        <v>335</v>
      </c>
      <c r="B204" t="s">
        <v>336</v>
      </c>
      <c r="C204" s="35">
        <v>831927.25451539434</v>
      </c>
      <c r="D204" s="17">
        <v>904164.16073819948</v>
      </c>
      <c r="E204" s="17">
        <v>870030.04581218527</v>
      </c>
      <c r="F204" s="17">
        <f t="shared" si="12"/>
        <v>875057.61890472483</v>
      </c>
      <c r="G204" s="4">
        <f t="shared" si="13"/>
        <v>1.055807999106172E-4</v>
      </c>
    </row>
    <row r="205" spans="1:7" outlineLevel="1" x14ac:dyDescent="0.2">
      <c r="A205" t="s">
        <v>515</v>
      </c>
      <c r="B205" t="s">
        <v>513</v>
      </c>
      <c r="C205" s="35">
        <v>250192.11608427629</v>
      </c>
      <c r="D205" s="17">
        <v>263043.43196250219</v>
      </c>
      <c r="E205" s="17">
        <v>259933.23290438956</v>
      </c>
      <c r="F205" s="17">
        <f>IF(C205&gt;0,(+C205+(D205*2)+(E205*3))/6,IF(D205&gt;0,((D205*2)+(E205*3))/5,E205))</f>
        <v>259346.44645374155</v>
      </c>
      <c r="G205" s="4">
        <f t="shared" si="13"/>
        <v>3.129165974788616E-5</v>
      </c>
    </row>
    <row r="206" spans="1:7" outlineLevel="1" x14ac:dyDescent="0.2">
      <c r="A206" t="s">
        <v>337</v>
      </c>
      <c r="B206" t="s">
        <v>338</v>
      </c>
      <c r="C206" s="35">
        <v>1116543.6804274824</v>
      </c>
      <c r="D206" s="17">
        <v>983870.10716485372</v>
      </c>
      <c r="E206" s="17">
        <v>978158.27137926326</v>
      </c>
      <c r="F206" s="17">
        <f t="shared" si="12"/>
        <v>1003126.4514824966</v>
      </c>
      <c r="G206" s="4">
        <f t="shared" si="13"/>
        <v>1.2103305070537575E-4</v>
      </c>
    </row>
    <row r="207" spans="1:7" outlineLevel="1" x14ac:dyDescent="0.2">
      <c r="A207" t="s">
        <v>339</v>
      </c>
      <c r="B207" t="s">
        <v>340</v>
      </c>
      <c r="C207" s="35">
        <v>891796.85098463472</v>
      </c>
      <c r="D207" s="17">
        <v>843019.84351101611</v>
      </c>
      <c r="E207" s="17">
        <v>829702.4109279759</v>
      </c>
      <c r="F207" s="17">
        <f t="shared" si="12"/>
        <v>844490.62846509914</v>
      </c>
      <c r="G207" s="4">
        <f t="shared" si="13"/>
        <v>1.0189271442715459E-4</v>
      </c>
    </row>
    <row r="208" spans="1:7" outlineLevel="1" x14ac:dyDescent="0.2">
      <c r="A208" t="s">
        <v>341</v>
      </c>
      <c r="B208" t="s">
        <v>342</v>
      </c>
      <c r="C208" s="35">
        <v>672198.7231978667</v>
      </c>
      <c r="D208" s="17">
        <v>681409.34031078732</v>
      </c>
      <c r="E208" s="17">
        <v>685957.3959642977</v>
      </c>
      <c r="F208" s="17">
        <f t="shared" si="12"/>
        <v>682148.26528538903</v>
      </c>
      <c r="G208" s="4">
        <f t="shared" si="13"/>
        <v>8.2305162483606599E-5</v>
      </c>
    </row>
    <row r="209" spans="1:7" outlineLevel="1" x14ac:dyDescent="0.2">
      <c r="A209" t="s">
        <v>343</v>
      </c>
      <c r="B209" t="s">
        <v>344</v>
      </c>
      <c r="C209" s="35">
        <v>164645.91808457483</v>
      </c>
      <c r="D209" s="17">
        <v>141187.48860587538</v>
      </c>
      <c r="E209" s="17">
        <v>126515.20164978667</v>
      </c>
      <c r="F209" s="17">
        <f t="shared" si="12"/>
        <v>137761.08337428092</v>
      </c>
      <c r="G209" s="4">
        <f t="shared" si="13"/>
        <v>1.6621677321563256E-5</v>
      </c>
    </row>
    <row r="210" spans="1:7" outlineLevel="1" x14ac:dyDescent="0.2">
      <c r="A210" t="s">
        <v>345</v>
      </c>
      <c r="B210" t="s">
        <v>346</v>
      </c>
      <c r="C210" s="35">
        <v>1504452.9599598418</v>
      </c>
      <c r="D210" s="17">
        <v>1486968.786070385</v>
      </c>
      <c r="E210" s="17">
        <v>1537155.7198592494</v>
      </c>
      <c r="F210" s="17">
        <f t="shared" si="12"/>
        <v>1514976.2819463934</v>
      </c>
      <c r="G210" s="4">
        <f t="shared" si="13"/>
        <v>1.8279071484883372E-4</v>
      </c>
    </row>
    <row r="211" spans="1:7" outlineLevel="1" x14ac:dyDescent="0.2">
      <c r="A211" t="s">
        <v>347</v>
      </c>
      <c r="B211" t="s">
        <v>348</v>
      </c>
      <c r="C211" s="35">
        <v>1521973.8290323257</v>
      </c>
      <c r="D211" s="17">
        <v>1496306.8657799922</v>
      </c>
      <c r="E211" s="17">
        <v>1391521.4804890738</v>
      </c>
      <c r="F211" s="17">
        <f t="shared" si="12"/>
        <v>1448192.0003432555</v>
      </c>
      <c r="G211" s="4">
        <f t="shared" si="13"/>
        <v>1.7473280218024755E-4</v>
      </c>
    </row>
    <row r="212" spans="1:7" outlineLevel="1" x14ac:dyDescent="0.2">
      <c r="A212" t="s">
        <v>349</v>
      </c>
      <c r="B212" t="s">
        <v>350</v>
      </c>
      <c r="C212" s="35">
        <v>533944.63441310031</v>
      </c>
      <c r="D212" s="17">
        <v>554236.31787748309</v>
      </c>
      <c r="E212" s="17">
        <v>564077.98472804623</v>
      </c>
      <c r="F212" s="17">
        <f t="shared" si="12"/>
        <v>555775.20405870082</v>
      </c>
      <c r="G212" s="4">
        <f t="shared" si="13"/>
        <v>6.7057516382121868E-5</v>
      </c>
    </row>
    <row r="213" spans="1:7" outlineLevel="1" x14ac:dyDescent="0.2">
      <c r="A213" t="s">
        <v>351</v>
      </c>
      <c r="B213" t="s">
        <v>352</v>
      </c>
      <c r="C213" s="35">
        <v>5817028.8446214693</v>
      </c>
      <c r="D213" s="17">
        <v>5893978.6787675135</v>
      </c>
      <c r="E213" s="17">
        <v>6260489.5854182113</v>
      </c>
      <c r="F213" s="17">
        <f t="shared" si="12"/>
        <v>6064409.1597351879</v>
      </c>
      <c r="G213" s="4">
        <f t="shared" si="13"/>
        <v>7.317062970910816E-4</v>
      </c>
    </row>
    <row r="214" spans="1:7" outlineLevel="1" x14ac:dyDescent="0.2">
      <c r="A214" t="s">
        <v>494</v>
      </c>
      <c r="B214" t="s">
        <v>356</v>
      </c>
      <c r="C214" s="35">
        <v>736044.98674126121</v>
      </c>
      <c r="D214" s="17">
        <v>750329.79557398229</v>
      </c>
      <c r="E214" s="17">
        <v>746230.61757777666</v>
      </c>
      <c r="F214" s="17">
        <f>IF(C214&gt;0,(+C214+(D214*2)+(E214*3))/6,IF(D214&gt;0,((D214*2)+(E214*3))/5,E214))</f>
        <v>745899.40510375926</v>
      </c>
      <c r="G214" s="4">
        <f t="shared" si="13"/>
        <v>8.9997108924415751E-5</v>
      </c>
    </row>
    <row r="215" spans="1:7" outlineLevel="1" x14ac:dyDescent="0.2">
      <c r="A215" t="s">
        <v>495</v>
      </c>
      <c r="B215" t="s">
        <v>357</v>
      </c>
      <c r="C215" s="35">
        <v>412907.49379304843</v>
      </c>
      <c r="D215" s="17">
        <v>447541.53313317685</v>
      </c>
      <c r="E215" s="17">
        <v>450839.67507199728</v>
      </c>
      <c r="F215" s="17">
        <f>IF(C215&gt;0,(+C215+(D215*2)+(E215*3))/6,IF(D215&gt;0,((D215*2)+(E215*3))/5,E215))</f>
        <v>443418.26421256567</v>
      </c>
      <c r="G215" s="4">
        <f t="shared" si="13"/>
        <v>5.3500996984791015E-5</v>
      </c>
    </row>
    <row r="216" spans="1:7" outlineLevel="1" x14ac:dyDescent="0.2">
      <c r="A216" t="s">
        <v>496</v>
      </c>
      <c r="B216" t="s">
        <v>353</v>
      </c>
      <c r="C216" s="35">
        <v>347458.60488641926</v>
      </c>
      <c r="D216" s="17">
        <v>357415.73755164514</v>
      </c>
      <c r="E216" s="17">
        <v>276057.38066023955</v>
      </c>
      <c r="F216" s="17">
        <f t="shared" si="12"/>
        <v>315077.03699507134</v>
      </c>
      <c r="G216" s="4">
        <f t="shared" si="13"/>
        <v>3.8015880189746373E-5</v>
      </c>
    </row>
    <row r="217" spans="1:7" outlineLevel="1" x14ac:dyDescent="0.2">
      <c r="A217" t="s">
        <v>355</v>
      </c>
      <c r="B217" t="s">
        <v>354</v>
      </c>
      <c r="C217" s="35">
        <v>2776085.24852347</v>
      </c>
      <c r="D217" s="17">
        <v>2981542.4410211742</v>
      </c>
      <c r="E217" s="17">
        <v>3003294.8659067899</v>
      </c>
      <c r="F217" s="17">
        <f t="shared" si="12"/>
        <v>2958175.7880476979</v>
      </c>
      <c r="G217" s="4">
        <f t="shared" si="13"/>
        <v>3.5692114351192463E-4</v>
      </c>
    </row>
    <row r="218" spans="1:7" outlineLevel="1" x14ac:dyDescent="0.2">
      <c r="A218" t="s">
        <v>358</v>
      </c>
      <c r="B218" t="s">
        <v>359</v>
      </c>
      <c r="C218" s="35">
        <v>2452995.0671340064</v>
      </c>
      <c r="D218" s="17">
        <v>2578712.8606289923</v>
      </c>
      <c r="E218" s="17">
        <v>2393515.6142772911</v>
      </c>
      <c r="F218" s="17">
        <f t="shared" si="12"/>
        <v>2465161.2718706443</v>
      </c>
      <c r="G218" s="4">
        <f t="shared" si="13"/>
        <v>2.9743606977395554E-4</v>
      </c>
    </row>
    <row r="219" spans="1:7" outlineLevel="1" x14ac:dyDescent="0.2">
      <c r="A219" t="s">
        <v>360</v>
      </c>
      <c r="B219" t="s">
        <v>361</v>
      </c>
      <c r="C219" s="35">
        <v>292484.39785584225</v>
      </c>
      <c r="D219" s="17">
        <v>311004.0184186548</v>
      </c>
      <c r="E219" s="17">
        <v>312743.86616200826</v>
      </c>
      <c r="F219" s="17">
        <f t="shared" si="12"/>
        <v>308787.33886319608</v>
      </c>
      <c r="G219" s="4">
        <f t="shared" si="13"/>
        <v>3.7256991465606247E-5</v>
      </c>
    </row>
    <row r="220" spans="1:7" outlineLevel="1" x14ac:dyDescent="0.2">
      <c r="A220" t="s">
        <v>362</v>
      </c>
      <c r="B220" t="s">
        <v>363</v>
      </c>
      <c r="C220" s="35">
        <v>364603.62687505624</v>
      </c>
      <c r="D220" s="17">
        <v>395619.97834226402</v>
      </c>
      <c r="E220" s="17">
        <v>387903.36708014825</v>
      </c>
      <c r="F220" s="17">
        <f t="shared" si="12"/>
        <v>386592.28080000478</v>
      </c>
      <c r="G220" s="4">
        <f t="shared" si="13"/>
        <v>4.6644611011127622E-5</v>
      </c>
    </row>
    <row r="221" spans="1:7" outlineLevel="1" x14ac:dyDescent="0.2">
      <c r="A221" t="s">
        <v>364</v>
      </c>
      <c r="B221" t="s">
        <v>365</v>
      </c>
      <c r="C221" s="35">
        <v>3894193.535268859</v>
      </c>
      <c r="D221" s="17">
        <v>3985799.6813793783</v>
      </c>
      <c r="E221" s="17">
        <v>4007178.671891266</v>
      </c>
      <c r="F221" s="17">
        <f t="shared" si="12"/>
        <v>3981221.4856169024</v>
      </c>
      <c r="G221" s="4">
        <f t="shared" si="13"/>
        <v>4.8035756730955848E-4</v>
      </c>
    </row>
    <row r="222" spans="1:7" outlineLevel="1" x14ac:dyDescent="0.2">
      <c r="A222" t="s">
        <v>366</v>
      </c>
      <c r="B222" t="s">
        <v>367</v>
      </c>
      <c r="C222" s="35">
        <v>400856.2810932672</v>
      </c>
      <c r="D222" s="17">
        <v>425336.72283090506</v>
      </c>
      <c r="E222" s="17">
        <v>447279.78021128353</v>
      </c>
      <c r="F222" s="17">
        <f t="shared" si="12"/>
        <v>432228.17789815459</v>
      </c>
      <c r="G222" s="4">
        <f t="shared" si="13"/>
        <v>5.2150847876183563E-5</v>
      </c>
    </row>
    <row r="223" spans="1:7" outlineLevel="1" x14ac:dyDescent="0.2">
      <c r="A223" t="s">
        <v>368</v>
      </c>
      <c r="B223" t="s">
        <v>369</v>
      </c>
      <c r="C223" s="35">
        <v>570173.92374780285</v>
      </c>
      <c r="D223" s="17">
        <v>587266.01084507629</v>
      </c>
      <c r="E223" s="17">
        <v>624307.06591926841</v>
      </c>
      <c r="F223" s="17">
        <f t="shared" si="12"/>
        <v>602937.85719929344</v>
      </c>
      <c r="G223" s="4">
        <f t="shared" si="13"/>
        <v>7.274796525876082E-5</v>
      </c>
    </row>
    <row r="224" spans="1:7" outlineLevel="1" x14ac:dyDescent="0.2">
      <c r="A224" t="s">
        <v>370</v>
      </c>
      <c r="B224" t="s">
        <v>371</v>
      </c>
      <c r="C224" s="35">
        <v>797118.79337677092</v>
      </c>
      <c r="D224" s="17">
        <v>859908.7251098546</v>
      </c>
      <c r="E224" s="17">
        <v>904969.18182718626</v>
      </c>
      <c r="F224" s="17">
        <f t="shared" si="12"/>
        <v>871973.96484633989</v>
      </c>
      <c r="G224" s="4">
        <f t="shared" si="13"/>
        <v>1.0520873908273776E-4</v>
      </c>
    </row>
    <row r="225" spans="1:7" outlineLevel="1" x14ac:dyDescent="0.2">
      <c r="A225" t="s">
        <v>372</v>
      </c>
      <c r="B225" t="s">
        <v>373</v>
      </c>
      <c r="C225" s="35">
        <v>764052.17315911164</v>
      </c>
      <c r="D225" s="17">
        <v>808719.39807667793</v>
      </c>
      <c r="E225" s="17">
        <v>841482.60432581929</v>
      </c>
      <c r="F225" s="17">
        <f t="shared" si="12"/>
        <v>817656.46371498762</v>
      </c>
      <c r="G225" s="4">
        <f t="shared" si="13"/>
        <v>9.8655016111018305E-5</v>
      </c>
    </row>
    <row r="226" spans="1:7" outlineLevel="1" x14ac:dyDescent="0.2">
      <c r="A226" t="s">
        <v>374</v>
      </c>
      <c r="B226" t="s">
        <v>375</v>
      </c>
      <c r="C226" s="35">
        <v>355852.25325478381</v>
      </c>
      <c r="D226" s="17">
        <v>372247.8398044646</v>
      </c>
      <c r="E226" s="17">
        <v>376493.06158623926</v>
      </c>
      <c r="F226" s="17">
        <f t="shared" si="12"/>
        <v>371637.85293707176</v>
      </c>
      <c r="G226" s="4">
        <f t="shared" si="13"/>
        <v>4.4840272163189424E-5</v>
      </c>
    </row>
    <row r="227" spans="1:7" outlineLevel="1" x14ac:dyDescent="0.2">
      <c r="A227" t="s">
        <v>376</v>
      </c>
      <c r="B227" t="s">
        <v>377</v>
      </c>
      <c r="C227" s="35">
        <v>6109406.0916774003</v>
      </c>
      <c r="D227" s="17">
        <v>6481642.4847754147</v>
      </c>
      <c r="E227" s="17">
        <v>6353992.9940783018</v>
      </c>
      <c r="F227" s="17">
        <f t="shared" si="12"/>
        <v>6355778.3405771898</v>
      </c>
      <c r="G227" s="4">
        <f t="shared" si="13"/>
        <v>7.6686168631117052E-4</v>
      </c>
    </row>
    <row r="228" spans="1:7" outlineLevel="1" x14ac:dyDescent="0.2">
      <c r="A228" t="s">
        <v>378</v>
      </c>
      <c r="B228" t="s">
        <v>379</v>
      </c>
      <c r="C228" s="35">
        <v>990345.65880513727</v>
      </c>
      <c r="D228" s="17">
        <v>1016481.7535459967</v>
      </c>
      <c r="E228" s="17">
        <v>1013903.4519095304</v>
      </c>
      <c r="F228" s="17">
        <f t="shared" si="12"/>
        <v>1010836.5869376203</v>
      </c>
      <c r="G228" s="4">
        <f t="shared" si="13"/>
        <v>1.2196332346820258E-4</v>
      </c>
    </row>
    <row r="229" spans="1:7" outlineLevel="1" x14ac:dyDescent="0.2">
      <c r="A229" t="s">
        <v>380</v>
      </c>
      <c r="B229" t="s">
        <v>381</v>
      </c>
      <c r="C229" s="35">
        <v>432015.76148573955</v>
      </c>
      <c r="D229" s="17">
        <v>415432.57310554531</v>
      </c>
      <c r="E229" s="17">
        <v>444640.29300519556</v>
      </c>
      <c r="F229" s="17">
        <f t="shared" si="12"/>
        <v>432800.2977854028</v>
      </c>
      <c r="G229" s="4">
        <f t="shared" si="13"/>
        <v>5.221987747381857E-5</v>
      </c>
    </row>
    <row r="230" spans="1:7" outlineLevel="1" x14ac:dyDescent="0.2">
      <c r="A230" t="s">
        <v>382</v>
      </c>
      <c r="B230" t="s">
        <v>383</v>
      </c>
      <c r="C230" s="35">
        <v>463525.84278287715</v>
      </c>
      <c r="D230" s="17">
        <v>482606.09558544587</v>
      </c>
      <c r="E230" s="17">
        <v>495248.96655168675</v>
      </c>
      <c r="F230" s="17">
        <f t="shared" si="12"/>
        <v>485747.48893480486</v>
      </c>
      <c r="G230" s="4">
        <f t="shared" ref="G230:G262" si="14">+F230/$F$265</f>
        <v>5.8608264562626803E-5</v>
      </c>
    </row>
    <row r="231" spans="1:7" outlineLevel="1" x14ac:dyDescent="0.2">
      <c r="A231" t="s">
        <v>384</v>
      </c>
      <c r="B231" t="s">
        <v>385</v>
      </c>
      <c r="C231" s="35">
        <v>1355129.4007264306</v>
      </c>
      <c r="D231" s="17">
        <v>1452888.2802847112</v>
      </c>
      <c r="E231" s="17">
        <v>1499942.517056189</v>
      </c>
      <c r="F231" s="17">
        <f t="shared" si="12"/>
        <v>1460122.2520774032</v>
      </c>
      <c r="G231" s="4">
        <f t="shared" si="14"/>
        <v>1.76172256559038E-4</v>
      </c>
    </row>
    <row r="232" spans="1:7" outlineLevel="1" x14ac:dyDescent="0.2">
      <c r="A232" t="s">
        <v>522</v>
      </c>
      <c r="B232" t="s">
        <v>523</v>
      </c>
      <c r="C232" s="35">
        <v>162730.08834855841</v>
      </c>
      <c r="D232" s="17">
        <v>172708.98810953519</v>
      </c>
      <c r="E232" s="17">
        <v>190855.99773750632</v>
      </c>
      <c r="F232" s="17">
        <f>IF(C232&gt;0,(+C232+(D232*2)+(E232*3))/6,IF(D232&gt;0,((D232*2)+(E232*3))/5,E232))</f>
        <v>180119.34296335795</v>
      </c>
      <c r="G232" s="4">
        <f>+F232/$F$265</f>
        <v>2.173244812524362E-5</v>
      </c>
    </row>
    <row r="233" spans="1:7" outlineLevel="1" x14ac:dyDescent="0.2">
      <c r="A233" t="s">
        <v>386</v>
      </c>
      <c r="B233" t="s">
        <v>387</v>
      </c>
      <c r="C233" s="35">
        <v>406403.3061219193</v>
      </c>
      <c r="D233" s="17">
        <v>532963.19696417043</v>
      </c>
      <c r="E233" s="17">
        <v>696214.52672694367</v>
      </c>
      <c r="F233" s="17">
        <f t="shared" ref="F233:F262" si="15">IF(C233&gt;0,(+C233+(D233*2)+(E233*3))/6,IF(D233&gt;0,((D233*2)+(E233*3))/5,E233))</f>
        <v>593495.54670518183</v>
      </c>
      <c r="G233" s="4">
        <f t="shared" si="14"/>
        <v>7.1608695485622295E-5</v>
      </c>
    </row>
    <row r="234" spans="1:7" outlineLevel="1" x14ac:dyDescent="0.2">
      <c r="A234" t="s">
        <v>388</v>
      </c>
      <c r="B234" t="s">
        <v>389</v>
      </c>
      <c r="C234" s="35">
        <v>966974.58866769972</v>
      </c>
      <c r="D234" s="17">
        <v>871529.80448732805</v>
      </c>
      <c r="E234" s="17">
        <v>907270.27262229042</v>
      </c>
      <c r="F234" s="17">
        <f t="shared" si="15"/>
        <v>905307.50258487125</v>
      </c>
      <c r="G234" s="4">
        <f t="shared" si="14"/>
        <v>1.0923062461604694E-4</v>
      </c>
    </row>
    <row r="235" spans="1:7" outlineLevel="1" x14ac:dyDescent="0.2">
      <c r="A235" t="s">
        <v>390</v>
      </c>
      <c r="B235" t="s">
        <v>391</v>
      </c>
      <c r="C235" s="35">
        <v>3327319.4097307399</v>
      </c>
      <c r="D235" s="17">
        <v>3304894.2581125572</v>
      </c>
      <c r="E235" s="17">
        <v>3192908.6760845138</v>
      </c>
      <c r="F235" s="17">
        <f t="shared" si="15"/>
        <v>3252638.9923682325</v>
      </c>
      <c r="G235" s="4">
        <f t="shared" si="14"/>
        <v>3.9244984469084728E-4</v>
      </c>
    </row>
    <row r="236" spans="1:7" outlineLevel="1" x14ac:dyDescent="0.2">
      <c r="A236" t="s">
        <v>392</v>
      </c>
      <c r="B236" t="s">
        <v>393</v>
      </c>
      <c r="C236" s="35">
        <v>380980.66062973643</v>
      </c>
      <c r="D236" s="17">
        <v>413146.8199798658</v>
      </c>
      <c r="E236" s="17">
        <v>426828.37385826866</v>
      </c>
      <c r="F236" s="17">
        <f t="shared" si="15"/>
        <v>414626.57036071242</v>
      </c>
      <c r="G236" s="4">
        <f t="shared" si="14"/>
        <v>5.0027111377732219E-5</v>
      </c>
    </row>
    <row r="237" spans="1:7" outlineLevel="1" x14ac:dyDescent="0.2">
      <c r="A237" t="s">
        <v>394</v>
      </c>
      <c r="B237" t="s">
        <v>395</v>
      </c>
      <c r="C237" s="35">
        <v>657057.14510240045</v>
      </c>
      <c r="D237" s="17">
        <v>711654.20621972275</v>
      </c>
      <c r="E237" s="17">
        <v>663353.15216551383</v>
      </c>
      <c r="F237" s="17">
        <f t="shared" si="15"/>
        <v>678404.16900639783</v>
      </c>
      <c r="G237" s="4">
        <f t="shared" si="14"/>
        <v>8.1853415453996093E-5</v>
      </c>
    </row>
    <row r="238" spans="1:7" outlineLevel="1" x14ac:dyDescent="0.2">
      <c r="A238" t="s">
        <v>396</v>
      </c>
      <c r="B238" t="s">
        <v>397</v>
      </c>
      <c r="C238" s="35">
        <v>473271.62867884908</v>
      </c>
      <c r="D238" s="17">
        <v>434583.9287566978</v>
      </c>
      <c r="E238" s="17">
        <v>443922.24789072678</v>
      </c>
      <c r="F238" s="17">
        <f t="shared" si="15"/>
        <v>445701.03831073752</v>
      </c>
      <c r="G238" s="4">
        <f t="shared" si="14"/>
        <v>5.3776426979448842E-5</v>
      </c>
    </row>
    <row r="239" spans="1:7" outlineLevel="1" x14ac:dyDescent="0.2">
      <c r="A239" t="s">
        <v>398</v>
      </c>
      <c r="B239" t="s">
        <v>399</v>
      </c>
      <c r="C239" s="35">
        <v>2128482.0214786739</v>
      </c>
      <c r="D239" s="17">
        <v>2133463.8317231461</v>
      </c>
      <c r="E239" s="17">
        <v>2188893.4277332355</v>
      </c>
      <c r="F239" s="17">
        <f t="shared" si="15"/>
        <v>2160348.328020779</v>
      </c>
      <c r="G239" s="4">
        <f t="shared" si="14"/>
        <v>2.6065861222200566E-4</v>
      </c>
    </row>
    <row r="240" spans="1:7" outlineLevel="1" x14ac:dyDescent="0.2">
      <c r="A240" t="s">
        <v>400</v>
      </c>
      <c r="B240" t="s">
        <v>401</v>
      </c>
      <c r="C240" s="35">
        <v>356668.84090639366</v>
      </c>
      <c r="D240" s="17">
        <v>372894.29579507385</v>
      </c>
      <c r="E240" s="17">
        <v>379153.22551862535</v>
      </c>
      <c r="F240" s="17">
        <f t="shared" si="15"/>
        <v>373319.51817540295</v>
      </c>
      <c r="G240" s="4">
        <f t="shared" si="14"/>
        <v>4.5043174871775774E-5</v>
      </c>
    </row>
    <row r="241" spans="1:7" outlineLevel="1" x14ac:dyDescent="0.2">
      <c r="A241" t="s">
        <v>402</v>
      </c>
      <c r="B241" t="s">
        <v>403</v>
      </c>
      <c r="C241" s="35">
        <v>2848658.1348374328</v>
      </c>
      <c r="D241" s="17">
        <v>2752816.7827980164</v>
      </c>
      <c r="E241" s="17">
        <v>2687260.4012268721</v>
      </c>
      <c r="F241" s="17">
        <f t="shared" si="15"/>
        <v>2736012.1506856806</v>
      </c>
      <c r="G241" s="4">
        <f t="shared" si="14"/>
        <v>3.301158063124231E-4</v>
      </c>
    </row>
    <row r="242" spans="1:7" outlineLevel="1" x14ac:dyDescent="0.2">
      <c r="A242" t="s">
        <v>404</v>
      </c>
      <c r="B242" t="s">
        <v>405</v>
      </c>
      <c r="C242" s="35">
        <v>742409.36599373259</v>
      </c>
      <c r="D242" s="17">
        <v>785085.3567046019</v>
      </c>
      <c r="E242" s="17">
        <v>819386.37945060711</v>
      </c>
      <c r="F242" s="17">
        <f t="shared" si="15"/>
        <v>795123.20295912633</v>
      </c>
      <c r="G242" s="4">
        <f t="shared" si="14"/>
        <v>9.5936246919366489E-5</v>
      </c>
    </row>
    <row r="243" spans="1:7" outlineLevel="1" x14ac:dyDescent="0.2">
      <c r="A243" t="s">
        <v>406</v>
      </c>
      <c r="B243" t="s">
        <v>407</v>
      </c>
      <c r="C243" s="35">
        <v>14702688.286419926</v>
      </c>
      <c r="D243" s="17">
        <v>14686558.0833843</v>
      </c>
      <c r="E243" s="17">
        <v>14539321.705621425</v>
      </c>
      <c r="F243" s="17">
        <f t="shared" si="15"/>
        <v>14615628.261675468</v>
      </c>
      <c r="G243" s="4">
        <f t="shared" si="14"/>
        <v>1.7634607021596979E-3</v>
      </c>
    </row>
    <row r="244" spans="1:7" outlineLevel="1" x14ac:dyDescent="0.2">
      <c r="A244" t="s">
        <v>408</v>
      </c>
      <c r="B244" t="s">
        <v>409</v>
      </c>
      <c r="C244" s="35">
        <v>3384101.8824238414</v>
      </c>
      <c r="D244" s="17">
        <v>3484945.2198385028</v>
      </c>
      <c r="E244" s="17">
        <v>3357609.3030153718</v>
      </c>
      <c r="F244" s="17">
        <f t="shared" si="15"/>
        <v>3404470.0385244936</v>
      </c>
      <c r="G244" s="4">
        <f t="shared" si="14"/>
        <v>4.1076914499533302E-4</v>
      </c>
    </row>
    <row r="245" spans="1:7" outlineLevel="1" x14ac:dyDescent="0.2">
      <c r="A245" t="s">
        <v>410</v>
      </c>
      <c r="B245" t="s">
        <v>411</v>
      </c>
      <c r="C245" s="35">
        <v>1067661.9807605057</v>
      </c>
      <c r="D245" s="17">
        <v>1072807.2059843333</v>
      </c>
      <c r="E245" s="17">
        <v>1065374.2218858078</v>
      </c>
      <c r="F245" s="17">
        <f t="shared" si="15"/>
        <v>1068233.176397766</v>
      </c>
      <c r="G245" s="4">
        <f t="shared" si="14"/>
        <v>1.2888855638592579E-4</v>
      </c>
    </row>
    <row r="246" spans="1:7" outlineLevel="1" x14ac:dyDescent="0.2">
      <c r="A246" t="s">
        <v>412</v>
      </c>
      <c r="B246" t="s">
        <v>413</v>
      </c>
      <c r="C246" s="35">
        <v>6189427.9025571328</v>
      </c>
      <c r="D246" s="17">
        <v>6977780.3999734344</v>
      </c>
      <c r="E246" s="17">
        <v>6778705.7646771912</v>
      </c>
      <c r="F246" s="17">
        <f t="shared" si="15"/>
        <v>6746850.9994225958</v>
      </c>
      <c r="G246" s="4">
        <f t="shared" si="14"/>
        <v>8.1404688103669121E-4</v>
      </c>
    </row>
    <row r="247" spans="1:7" outlineLevel="1" x14ac:dyDescent="0.2">
      <c r="A247" t="s">
        <v>414</v>
      </c>
      <c r="B247" t="s">
        <v>415</v>
      </c>
      <c r="C247" s="35">
        <v>12786899.854489207</v>
      </c>
      <c r="D247" s="17">
        <v>12607435.107431669</v>
      </c>
      <c r="E247" s="17">
        <v>12470522.159436174</v>
      </c>
      <c r="F247" s="17">
        <f t="shared" si="15"/>
        <v>12568889.424610177</v>
      </c>
      <c r="G247" s="4">
        <f t="shared" si="14"/>
        <v>1.5165097369238783E-3</v>
      </c>
    </row>
    <row r="248" spans="1:7" outlineLevel="1" x14ac:dyDescent="0.2">
      <c r="A248" t="s">
        <v>416</v>
      </c>
      <c r="B248" t="s">
        <v>417</v>
      </c>
      <c r="C248" s="35">
        <v>241958.56759857829</v>
      </c>
      <c r="D248" s="17">
        <v>248350.74082666007</v>
      </c>
      <c r="E248" s="17">
        <v>240733.62350585408</v>
      </c>
      <c r="F248" s="17">
        <f t="shared" si="15"/>
        <v>243476.81996157681</v>
      </c>
      <c r="G248" s="4">
        <f t="shared" si="14"/>
        <v>2.9376896853275098E-5</v>
      </c>
    </row>
    <row r="249" spans="1:7" outlineLevel="1" x14ac:dyDescent="0.2">
      <c r="A249" t="s">
        <v>418</v>
      </c>
      <c r="B249" t="s">
        <v>419</v>
      </c>
      <c r="C249" s="35">
        <v>607464.87625180685</v>
      </c>
      <c r="D249" s="17">
        <v>674582.69489708473</v>
      </c>
      <c r="E249" s="17">
        <v>644415.44231635612</v>
      </c>
      <c r="F249" s="17">
        <f t="shared" si="15"/>
        <v>648312.76549917413</v>
      </c>
      <c r="G249" s="4">
        <f t="shared" si="14"/>
        <v>7.822271230475382E-5</v>
      </c>
    </row>
    <row r="250" spans="1:7" outlineLevel="1" x14ac:dyDescent="0.2">
      <c r="A250" t="s">
        <v>420</v>
      </c>
      <c r="B250" t="s">
        <v>421</v>
      </c>
      <c r="C250" s="35">
        <v>2155533.6293256828</v>
      </c>
      <c r="D250" s="17">
        <v>2192272.3381479108</v>
      </c>
      <c r="E250" s="17">
        <v>2029482.682341224</v>
      </c>
      <c r="F250" s="17">
        <f t="shared" si="15"/>
        <v>2104754.3921075296</v>
      </c>
      <c r="G250" s="4">
        <f t="shared" si="14"/>
        <v>2.5395087995718944E-4</v>
      </c>
    </row>
    <row r="251" spans="1:7" outlineLevel="1" x14ac:dyDescent="0.2">
      <c r="A251" t="s">
        <v>422</v>
      </c>
      <c r="B251" t="s">
        <v>423</v>
      </c>
      <c r="C251" s="35">
        <v>318186.07284768147</v>
      </c>
      <c r="D251" s="17">
        <v>376339.10169786389</v>
      </c>
      <c r="E251" s="17">
        <v>386381.19318538764</v>
      </c>
      <c r="F251" s="17">
        <f t="shared" si="15"/>
        <v>371667.97596659535</v>
      </c>
      <c r="G251" s="4">
        <f t="shared" si="14"/>
        <v>4.4843906682201802E-5</v>
      </c>
    </row>
    <row r="252" spans="1:7" outlineLevel="1" x14ac:dyDescent="0.2">
      <c r="A252" t="s">
        <v>424</v>
      </c>
      <c r="B252" t="s">
        <v>425</v>
      </c>
      <c r="C252" s="35">
        <v>493085.37894687254</v>
      </c>
      <c r="D252" s="17">
        <v>521356.73823659489</v>
      </c>
      <c r="E252" s="17">
        <v>509361.29827123642</v>
      </c>
      <c r="F252" s="17">
        <f t="shared" si="15"/>
        <v>510647.12503896188</v>
      </c>
      <c r="G252" s="4">
        <f t="shared" si="14"/>
        <v>6.161255072683472E-5</v>
      </c>
    </row>
    <row r="253" spans="1:7" outlineLevel="1" x14ac:dyDescent="0.2">
      <c r="A253" t="s">
        <v>426</v>
      </c>
      <c r="B253" t="s">
        <v>427</v>
      </c>
      <c r="C253" s="35">
        <v>2568601.5880632596</v>
      </c>
      <c r="D253" s="17">
        <v>2614306.3071975922</v>
      </c>
      <c r="E253" s="17">
        <v>2742103.797456312</v>
      </c>
      <c r="F253" s="17">
        <f t="shared" si="15"/>
        <v>2670587.5991378967</v>
      </c>
      <c r="G253" s="4">
        <f t="shared" si="14"/>
        <v>3.2222195299696441E-4</v>
      </c>
    </row>
    <row r="254" spans="1:7" outlineLevel="1" x14ac:dyDescent="0.2">
      <c r="A254" t="s">
        <v>428</v>
      </c>
      <c r="B254" t="s">
        <v>429</v>
      </c>
      <c r="C254" s="35">
        <v>1158483.9026323068</v>
      </c>
      <c r="D254" s="17">
        <v>1067478.7879206236</v>
      </c>
      <c r="E254" s="17">
        <v>1011014.1826235645</v>
      </c>
      <c r="F254" s="17">
        <f t="shared" si="15"/>
        <v>1054414.0043907079</v>
      </c>
      <c r="G254" s="4">
        <f t="shared" si="14"/>
        <v>1.2722119277113454E-4</v>
      </c>
    </row>
    <row r="255" spans="1:7" outlineLevel="1" x14ac:dyDescent="0.2">
      <c r="A255" t="s">
        <v>430</v>
      </c>
      <c r="B255" t="s">
        <v>431</v>
      </c>
      <c r="C255" s="35">
        <v>1784347.9618380852</v>
      </c>
      <c r="D255" s="17">
        <v>1876200.5117841321</v>
      </c>
      <c r="E255" s="17">
        <v>1701323.1054579718</v>
      </c>
      <c r="F255" s="17">
        <f t="shared" si="15"/>
        <v>1773453.0502967108</v>
      </c>
      <c r="G255" s="4">
        <f t="shared" si="14"/>
        <v>2.1397744286669369E-4</v>
      </c>
    </row>
    <row r="256" spans="1:7" outlineLevel="1" x14ac:dyDescent="0.2">
      <c r="A256" t="s">
        <v>432</v>
      </c>
      <c r="B256" t="s">
        <v>433</v>
      </c>
      <c r="C256" s="35">
        <v>115002.77851362065</v>
      </c>
      <c r="D256" s="17">
        <v>128421.75886062956</v>
      </c>
      <c r="E256" s="17">
        <v>120918.92885864344</v>
      </c>
      <c r="F256" s="17">
        <f t="shared" si="15"/>
        <v>122433.84713513502</v>
      </c>
      <c r="G256" s="4">
        <f t="shared" si="14"/>
        <v>1.4772356971009039E-5</v>
      </c>
    </row>
    <row r="257" spans="1:7" outlineLevel="1" x14ac:dyDescent="0.2">
      <c r="A257" t="s">
        <v>434</v>
      </c>
      <c r="B257" t="s">
        <v>435</v>
      </c>
      <c r="C257" s="35">
        <v>1071576.2538013186</v>
      </c>
      <c r="D257" s="17">
        <v>1029410.792906547</v>
      </c>
      <c r="E257" s="17">
        <v>981636.42687100568</v>
      </c>
      <c r="F257" s="17">
        <f t="shared" si="15"/>
        <v>1012551.1867045717</v>
      </c>
      <c r="G257" s="4">
        <f t="shared" si="14"/>
        <v>1.2217019991954745E-4</v>
      </c>
    </row>
    <row r="258" spans="1:7" outlineLevel="1" x14ac:dyDescent="0.2">
      <c r="A258" t="s">
        <v>436</v>
      </c>
      <c r="B258" t="s">
        <v>437</v>
      </c>
      <c r="C258" s="35">
        <v>171215.57723584076</v>
      </c>
      <c r="D258" s="17">
        <v>209542.29497596153</v>
      </c>
      <c r="E258" s="17">
        <v>206412.5558747419</v>
      </c>
      <c r="F258" s="17">
        <f t="shared" si="15"/>
        <v>201589.63913533161</v>
      </c>
      <c r="G258" s="4">
        <f t="shared" si="14"/>
        <v>2.4322964446891295E-5</v>
      </c>
    </row>
    <row r="259" spans="1:7" outlineLevel="1" x14ac:dyDescent="0.2">
      <c r="A259" t="s">
        <v>438</v>
      </c>
      <c r="B259" t="s">
        <v>439</v>
      </c>
      <c r="C259" s="35">
        <v>4491606.0532719819</v>
      </c>
      <c r="D259" s="17">
        <v>4704651.3044113582</v>
      </c>
      <c r="E259" s="17">
        <v>4508100.7171316808</v>
      </c>
      <c r="F259" s="17">
        <f t="shared" si="15"/>
        <v>4570868.4689149568</v>
      </c>
      <c r="G259" s="4">
        <f t="shared" si="14"/>
        <v>5.515019111979227E-4</v>
      </c>
    </row>
    <row r="260" spans="1:7" outlineLevel="1" x14ac:dyDescent="0.2">
      <c r="A260" t="s">
        <v>440</v>
      </c>
      <c r="B260" t="s">
        <v>441</v>
      </c>
      <c r="C260" s="35">
        <v>70965.774504090543</v>
      </c>
      <c r="D260" s="17">
        <v>99679.222757071824</v>
      </c>
      <c r="E260" s="17">
        <v>116423.25429045665</v>
      </c>
      <c r="F260" s="17">
        <f t="shared" si="15"/>
        <v>103265.66381493403</v>
      </c>
      <c r="G260" s="4">
        <f t="shared" si="14"/>
        <v>1.2459603977311011E-5</v>
      </c>
    </row>
    <row r="261" spans="1:7" outlineLevel="1" x14ac:dyDescent="0.2">
      <c r="A261" t="s">
        <v>442</v>
      </c>
      <c r="B261" t="s">
        <v>443</v>
      </c>
      <c r="C261" s="35">
        <v>434650.42934594082</v>
      </c>
      <c r="D261" s="17">
        <v>450856.02219819161</v>
      </c>
      <c r="E261" s="17">
        <v>416441.79058865836</v>
      </c>
      <c r="F261" s="17">
        <f t="shared" si="15"/>
        <v>430947.97425138316</v>
      </c>
      <c r="G261" s="4">
        <f t="shared" si="14"/>
        <v>5.1996383847581888E-5</v>
      </c>
    </row>
    <row r="262" spans="1:7" outlineLevel="1" x14ac:dyDescent="0.2">
      <c r="A262" t="s">
        <v>444</v>
      </c>
      <c r="B262" t="s">
        <v>445</v>
      </c>
      <c r="C262" s="23">
        <v>292940.51093191962</v>
      </c>
      <c r="D262" s="23">
        <v>328083.60355705314</v>
      </c>
      <c r="E262" s="23">
        <v>331672.84969218378</v>
      </c>
      <c r="F262" s="23">
        <f t="shared" si="15"/>
        <v>324021.04452042951</v>
      </c>
      <c r="G262" s="29">
        <f t="shared" si="14"/>
        <v>3.9095026806532428E-5</v>
      </c>
    </row>
    <row r="263" spans="1:7" x14ac:dyDescent="0.2">
      <c r="B263" t="s">
        <v>489</v>
      </c>
      <c r="C263" s="35">
        <f>SUBTOTAL(9,C142:C262)</f>
        <v>268413735.26034999</v>
      </c>
      <c r="D263" s="35">
        <f>SUBTOTAL(9,D142:D262)</f>
        <v>274464000.051108</v>
      </c>
      <c r="E263" s="35">
        <f>SUBTOTAL(9,E142:E262)</f>
        <v>269727173.00185663</v>
      </c>
      <c r="F263" s="17">
        <f>SUBTOTAL(9,F142:F262)</f>
        <v>271087209.06135607</v>
      </c>
      <c r="G263" s="4">
        <f>SUBTOTAL(9,G142:G262)</f>
        <v>3.2708251159574188E-2</v>
      </c>
    </row>
    <row r="264" spans="1:7" x14ac:dyDescent="0.2">
      <c r="C264" s="17"/>
      <c r="D264" s="17"/>
      <c r="E264" s="17"/>
      <c r="F264" s="17"/>
    </row>
    <row r="265" spans="1:7" ht="13.5" thickBot="1" x14ac:dyDescent="0.25">
      <c r="C265" s="18">
        <f>SUBTOTAL(9,C5:C264)</f>
        <v>7911848640.6603518</v>
      </c>
      <c r="D265" s="18">
        <f>SUBTOTAL(9,D5:D264)</f>
        <v>8313159104.37111</v>
      </c>
      <c r="E265" s="18">
        <f>SUBTOTAL(9,E5:E264)</f>
        <v>8384787405.231864</v>
      </c>
      <c r="F265" s="18">
        <f>SUBTOTAL(9,F5:F264)</f>
        <v>8288037404.9593563</v>
      </c>
      <c r="G265" s="13">
        <f>SUBTOTAL(9,G5:G264)</f>
        <v>0.99999999999999978</v>
      </c>
    </row>
    <row r="266" spans="1:7" ht="13.5" thickTop="1" x14ac:dyDescent="0.2"/>
    <row r="267" spans="1:7" x14ac:dyDescent="0.2">
      <c r="C267" s="6"/>
      <c r="D267" s="6"/>
      <c r="E267" s="39"/>
    </row>
    <row r="269" spans="1:7" x14ac:dyDescent="0.2">
      <c r="E269" s="17"/>
      <c r="F269" s="17"/>
    </row>
  </sheetData>
  <phoneticPr fontId="6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2013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F274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R2" sqref="R2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hidden="1" customWidth="1"/>
    <col min="7" max="7" width="10.42578125" customWidth="1"/>
    <col min="8" max="11" width="10.42578125" hidden="1" customWidth="1"/>
    <col min="12" max="12" width="10.85546875" bestFit="1" customWidth="1"/>
    <col min="13" max="16" width="10.42578125" hidden="1" customWidth="1"/>
    <col min="17" max="17" width="10.85546875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2" x14ac:dyDescent="0.2">
      <c r="T1" s="1" t="s">
        <v>453</v>
      </c>
      <c r="Z1" s="1"/>
      <c r="AA1" s="1"/>
      <c r="AB1" s="1"/>
      <c r="AC1" s="1"/>
      <c r="AD1" s="1" t="s">
        <v>448</v>
      </c>
    </row>
    <row r="2" spans="1:32" x14ac:dyDescent="0.2">
      <c r="A2" s="20" t="s">
        <v>466</v>
      </c>
      <c r="B2" s="20"/>
      <c r="C2" s="21">
        <v>2009</v>
      </c>
      <c r="D2" s="22"/>
      <c r="E2" s="22"/>
      <c r="F2" s="22"/>
      <c r="G2" s="1" t="s">
        <v>567</v>
      </c>
      <c r="H2" s="1">
        <v>2010</v>
      </c>
      <c r="I2" s="1"/>
      <c r="J2" s="1"/>
      <c r="K2" s="1"/>
      <c r="L2" s="1" t="s">
        <v>572</v>
      </c>
      <c r="M2" s="1">
        <v>2011</v>
      </c>
      <c r="N2" s="1"/>
      <c r="O2" s="1"/>
      <c r="P2" s="1"/>
      <c r="Q2" s="1" t="s">
        <v>577</v>
      </c>
      <c r="R2" s="1" t="s">
        <v>452</v>
      </c>
      <c r="S2" s="1"/>
      <c r="T2" s="1" t="s">
        <v>3</v>
      </c>
      <c r="U2" s="1"/>
      <c r="V2" s="1" t="s">
        <v>566</v>
      </c>
      <c r="W2" s="1" t="s">
        <v>571</v>
      </c>
      <c r="X2" s="1" t="s">
        <v>578</v>
      </c>
      <c r="Y2" s="1"/>
      <c r="Z2" s="1" t="s">
        <v>566</v>
      </c>
      <c r="AA2" s="1" t="s">
        <v>571</v>
      </c>
      <c r="AB2" s="1" t="s">
        <v>578</v>
      </c>
      <c r="AC2" s="1"/>
      <c r="AD2" s="1" t="s">
        <v>452</v>
      </c>
      <c r="AE2" s="1"/>
      <c r="AF2" s="1"/>
    </row>
    <row r="3" spans="1:32" x14ac:dyDescent="0.2">
      <c r="A3" s="12" t="s">
        <v>464</v>
      </c>
      <c r="B3" s="12" t="s">
        <v>465</v>
      </c>
      <c r="C3" s="2" t="s">
        <v>468</v>
      </c>
      <c r="D3" s="2" t="s">
        <v>469</v>
      </c>
      <c r="E3" s="2" t="s">
        <v>470</v>
      </c>
      <c r="F3" s="2" t="s">
        <v>471</v>
      </c>
      <c r="G3" s="12" t="s">
        <v>453</v>
      </c>
      <c r="H3" s="12" t="s">
        <v>468</v>
      </c>
      <c r="I3" s="2" t="s">
        <v>469</v>
      </c>
      <c r="J3" s="2" t="s">
        <v>470</v>
      </c>
      <c r="K3" s="2" t="s">
        <v>471</v>
      </c>
      <c r="L3" s="12" t="s">
        <v>453</v>
      </c>
      <c r="M3" s="12" t="s">
        <v>468</v>
      </c>
      <c r="N3" s="2" t="s">
        <v>469</v>
      </c>
      <c r="O3" s="2" t="s">
        <v>470</v>
      </c>
      <c r="P3" s="2" t="s">
        <v>471</v>
      </c>
      <c r="Q3" s="12" t="s">
        <v>453</v>
      </c>
      <c r="R3" s="12" t="s">
        <v>484</v>
      </c>
      <c r="S3" s="12"/>
      <c r="T3" s="12" t="s">
        <v>5</v>
      </c>
      <c r="U3" s="12"/>
      <c r="V3" s="12" t="s">
        <v>454</v>
      </c>
      <c r="W3" s="12" t="s">
        <v>454</v>
      </c>
      <c r="X3" s="12" t="s">
        <v>454</v>
      </c>
      <c r="Y3" s="12"/>
      <c r="Z3" s="12" t="s">
        <v>2</v>
      </c>
      <c r="AA3" s="12" t="s">
        <v>2</v>
      </c>
      <c r="AB3" s="12" t="s">
        <v>2</v>
      </c>
      <c r="AC3" s="12"/>
      <c r="AD3" s="12" t="s">
        <v>455</v>
      </c>
      <c r="AE3" s="12"/>
      <c r="AF3" s="12"/>
    </row>
    <row r="4" spans="1:32" ht="3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Z4" s="7"/>
      <c r="AA4" s="7"/>
      <c r="AB4" s="7"/>
      <c r="AD4" s="7"/>
    </row>
    <row r="5" spans="1:32" x14ac:dyDescent="0.2">
      <c r="A5" t="s">
        <v>7</v>
      </c>
      <c r="B5" t="s">
        <v>526</v>
      </c>
      <c r="C5" s="17">
        <v>536.86430769230799</v>
      </c>
      <c r="D5" s="17">
        <v>622.270692307692</v>
      </c>
      <c r="E5" s="17">
        <v>694.01696153846206</v>
      </c>
      <c r="F5" s="17">
        <v>628.42821969697002</v>
      </c>
      <c r="G5" s="17">
        <f t="shared" ref="G5:G51" si="0">AVERAGE(C5:F5)</f>
        <v>620.39504530885802</v>
      </c>
      <c r="H5" s="17">
        <v>553.15711538461505</v>
      </c>
      <c r="I5" s="17">
        <v>542.39431640625003</v>
      </c>
      <c r="J5" s="17">
        <v>541.75257575757598</v>
      </c>
      <c r="K5" s="17">
        <v>529.49401515151499</v>
      </c>
      <c r="L5" s="17">
        <f t="shared" ref="L5:L55" si="1">AVERAGE(H5:K5)</f>
        <v>541.69950567498904</v>
      </c>
      <c r="M5" s="17">
        <v>527.46565384615405</v>
      </c>
      <c r="N5" s="17">
        <v>605.34417968749995</v>
      </c>
      <c r="O5" s="17">
        <v>659.07505681818202</v>
      </c>
      <c r="P5" s="17">
        <v>589.95268939393895</v>
      </c>
      <c r="Q5" s="17">
        <f t="shared" ref="Q5:Q55" si="2">AVERAGE(M5:P5)</f>
        <v>595.45939493644369</v>
      </c>
      <c r="R5" s="17">
        <f t="shared" ref="R5:R36" si="3">IF(G5&gt;0,(+G5+(L5*2)+(Q5*3))/6,IF(L5&gt;0,((L5*2)+(Q5*3))/5,Q5))</f>
        <v>581.6953735780279</v>
      </c>
      <c r="T5" s="7">
        <f t="shared" ref="T5:T37" si="4">+R5/$R$265</f>
        <v>3.0560543223932938E-3</v>
      </c>
      <c r="V5" s="28">
        <f>+claims!D5</f>
        <v>4</v>
      </c>
      <c r="W5" s="28">
        <f>+claims!E5</f>
        <v>0</v>
      </c>
      <c r="X5" s="28">
        <f>+claims!F5</f>
        <v>1</v>
      </c>
      <c r="Z5" s="7">
        <f t="shared" ref="Z5:Z54" si="5">IF(G5&gt;100,IF(V5&lt;1,0,+V5/G5),IF(V5&lt;1,0,+V5/100))</f>
        <v>6.4475047475735991E-3</v>
      </c>
      <c r="AA5" s="7">
        <f t="shared" ref="AA5:AA54" si="6">IF(L5&gt;100,IF(W5&lt;1,0,+W5/L5),IF(W5&lt;1,0,+W5/100))</f>
        <v>0</v>
      </c>
      <c r="AB5" s="7">
        <f>IF(Q5&gt;100,IF(X5&lt;1,0,+X5/Q5),IF(X5&lt;1,0,+X5/100))</f>
        <v>1.6793756358596625E-3</v>
      </c>
      <c r="AD5" s="7">
        <f t="shared" ref="AD5:AD67" si="7">(+Z5+(AA5*2)+(AB5*3))/6</f>
        <v>1.9142719425254313E-3</v>
      </c>
    </row>
    <row r="6" spans="1:32" x14ac:dyDescent="0.2">
      <c r="A6" t="s">
        <v>8</v>
      </c>
      <c r="B6" t="s">
        <v>527</v>
      </c>
      <c r="C6" s="17">
        <v>706.39938461538497</v>
      </c>
      <c r="D6" s="17">
        <v>904.72275000000002</v>
      </c>
      <c r="E6" s="17">
        <v>1055.3396153846199</v>
      </c>
      <c r="F6" s="17">
        <v>899.30755681818198</v>
      </c>
      <c r="G6" s="17">
        <f t="shared" si="0"/>
        <v>891.44232670454676</v>
      </c>
      <c r="H6" s="17">
        <v>787.90219230769196</v>
      </c>
      <c r="I6" s="17">
        <v>769.90273437500002</v>
      </c>
      <c r="J6" s="17">
        <v>772.28729166666699</v>
      </c>
      <c r="K6" s="17">
        <v>770.75725378787899</v>
      </c>
      <c r="L6" s="17">
        <f t="shared" si="1"/>
        <v>775.21236803430952</v>
      </c>
      <c r="M6" s="17">
        <v>763.67988461538505</v>
      </c>
      <c r="N6" s="17">
        <v>890.99007812499997</v>
      </c>
      <c r="O6" s="17">
        <v>997.90666666666698</v>
      </c>
      <c r="P6" s="17">
        <v>833.53568181818196</v>
      </c>
      <c r="Q6" s="17">
        <f t="shared" si="2"/>
        <v>871.52807780630837</v>
      </c>
      <c r="R6" s="17">
        <f t="shared" si="3"/>
        <v>842.74188269868182</v>
      </c>
      <c r="T6" s="7">
        <f t="shared" si="4"/>
        <v>4.4275149679142136E-3</v>
      </c>
      <c r="V6" s="28">
        <f>+claims!D6</f>
        <v>1</v>
      </c>
      <c r="W6" s="28">
        <f>+claims!E6</f>
        <v>0</v>
      </c>
      <c r="X6" s="28">
        <f>+claims!F6</f>
        <v>1</v>
      </c>
      <c r="Z6" s="7">
        <f t="shared" si="5"/>
        <v>1.1217775620962105E-3</v>
      </c>
      <c r="AA6" s="7">
        <f t="shared" si="6"/>
        <v>0</v>
      </c>
      <c r="AB6" s="7">
        <f>IF(Q6&gt;100,IF(X6&lt;1,0,+X6/Q6),IF(X6&lt;1,0,+X6/100))</f>
        <v>1.1474099635631519E-3</v>
      </c>
      <c r="AD6" s="7">
        <f t="shared" si="7"/>
        <v>7.6066790879761098E-4</v>
      </c>
    </row>
    <row r="7" spans="1:32" x14ac:dyDescent="0.2">
      <c r="A7" t="s">
        <v>9</v>
      </c>
      <c r="B7" t="s">
        <v>10</v>
      </c>
      <c r="C7" s="17">
        <v>442.451980769231</v>
      </c>
      <c r="D7" s="17">
        <v>525.00873076923097</v>
      </c>
      <c r="E7" s="17">
        <v>535.461538461538</v>
      </c>
      <c r="F7" s="17">
        <v>438.20664772727298</v>
      </c>
      <c r="G7" s="17">
        <f t="shared" si="0"/>
        <v>485.28222443181824</v>
      </c>
      <c r="H7" s="17">
        <v>414.85709615384599</v>
      </c>
      <c r="I7" s="17">
        <v>412.3359375</v>
      </c>
      <c r="J7" s="17">
        <v>409.375</v>
      </c>
      <c r="K7" s="17">
        <v>411.94886363636402</v>
      </c>
      <c r="L7" s="17">
        <f t="shared" si="1"/>
        <v>412.12922432255249</v>
      </c>
      <c r="M7" s="17">
        <v>436.32692307692298</v>
      </c>
      <c r="N7" s="17">
        <v>522.216796875</v>
      </c>
      <c r="O7" s="17">
        <v>522.61742424242402</v>
      </c>
      <c r="P7" s="17">
        <v>400.82859848484901</v>
      </c>
      <c r="Q7" s="17">
        <f t="shared" si="2"/>
        <v>470.49743566979896</v>
      </c>
      <c r="R7" s="17">
        <f t="shared" si="3"/>
        <v>453.50549668105333</v>
      </c>
      <c r="T7" s="7">
        <f t="shared" si="4"/>
        <v>2.382582871230869E-3</v>
      </c>
      <c r="V7" s="28">
        <f>+claims!D7</f>
        <v>2</v>
      </c>
      <c r="W7" s="28">
        <f>+claims!E7</f>
        <v>0</v>
      </c>
      <c r="X7" s="28">
        <f>+claims!F7</f>
        <v>1</v>
      </c>
      <c r="Z7" s="7">
        <f t="shared" si="5"/>
        <v>4.1213131231865232E-3</v>
      </c>
      <c r="AA7" s="7">
        <f t="shared" si="6"/>
        <v>0</v>
      </c>
      <c r="AB7" s="7">
        <f>IF(Q7&gt;100,IF(X7&lt;1,0,+X7/Q7),IF(X7&lt;1,0,+X7/100))</f>
        <v>2.125410096181295E-3</v>
      </c>
      <c r="AD7" s="7">
        <f t="shared" si="7"/>
        <v>1.7495905686217346E-3</v>
      </c>
    </row>
    <row r="8" spans="1:32" x14ac:dyDescent="0.2">
      <c r="A8" t="s">
        <v>11</v>
      </c>
      <c r="B8" t="s">
        <v>12</v>
      </c>
      <c r="C8" s="17">
        <v>152.63461538461499</v>
      </c>
      <c r="D8" s="17">
        <v>154.06019230769201</v>
      </c>
      <c r="E8" s="17">
        <v>154.467307692308</v>
      </c>
      <c r="F8" s="17">
        <v>151.24431818181799</v>
      </c>
      <c r="G8" s="17">
        <f t="shared" si="0"/>
        <v>153.10160839160824</v>
      </c>
      <c r="H8" s="17">
        <v>150.03461538461499</v>
      </c>
      <c r="I8" s="17">
        <v>153.06308593750001</v>
      </c>
      <c r="J8" s="17">
        <v>155.30681818181799</v>
      </c>
      <c r="K8" s="17">
        <v>158.063446969697</v>
      </c>
      <c r="L8" s="17">
        <f t="shared" si="1"/>
        <v>154.1169916184075</v>
      </c>
      <c r="M8" s="17">
        <v>152.80096153846199</v>
      </c>
      <c r="N8" s="17">
        <v>153.017578125</v>
      </c>
      <c r="O8" s="17">
        <v>154.98484848484799</v>
      </c>
      <c r="P8" s="17">
        <v>155.99526515151501</v>
      </c>
      <c r="Q8" s="17">
        <f t="shared" si="2"/>
        <v>154.19966332495625</v>
      </c>
      <c r="R8" s="17">
        <f t="shared" si="3"/>
        <v>153.989096933882</v>
      </c>
      <c r="T8" s="7">
        <f t="shared" si="4"/>
        <v>8.0901287282303684E-4</v>
      </c>
      <c r="V8" s="28">
        <f>+claims!D8</f>
        <v>0</v>
      </c>
      <c r="W8" s="28">
        <f>+claims!E8</f>
        <v>0</v>
      </c>
      <c r="X8" s="28">
        <f>+claims!F8</f>
        <v>0</v>
      </c>
      <c r="Z8" s="7">
        <f t="shared" si="5"/>
        <v>0</v>
      </c>
      <c r="AA8" s="7">
        <f t="shared" si="6"/>
        <v>0</v>
      </c>
      <c r="AB8" s="7">
        <f>IF(Q8&gt;100,IF(X8&lt;1,0,+X8/Q8),IF(X8&lt;1,0,+X8/100))</f>
        <v>0</v>
      </c>
      <c r="AD8" s="7">
        <f t="shared" si="7"/>
        <v>0</v>
      </c>
    </row>
    <row r="9" spans="1:32" x14ac:dyDescent="0.2">
      <c r="A9" t="s">
        <v>13</v>
      </c>
      <c r="B9" t="s">
        <v>14</v>
      </c>
      <c r="C9" s="17">
        <v>23.560576923076901</v>
      </c>
      <c r="D9" s="17">
        <v>27.943750000000001</v>
      </c>
      <c r="E9" s="17">
        <v>29.1908653846154</v>
      </c>
      <c r="F9" s="17">
        <v>29.993844696969699</v>
      </c>
      <c r="G9" s="17">
        <f t="shared" si="0"/>
        <v>27.672259251165503</v>
      </c>
      <c r="H9" s="17">
        <v>26.022596153846202</v>
      </c>
      <c r="I9" s="17">
        <v>25.10546875</v>
      </c>
      <c r="J9" s="17">
        <v>25.387310606060598</v>
      </c>
      <c r="K9" s="17">
        <v>26.059659090909101</v>
      </c>
      <c r="L9" s="17">
        <f t="shared" si="1"/>
        <v>25.643758650203978</v>
      </c>
      <c r="M9" s="17">
        <v>25.298076923076898</v>
      </c>
      <c r="N9" s="17">
        <v>26.4990384615385</v>
      </c>
      <c r="O9" s="17">
        <v>27.949810606060598</v>
      </c>
      <c r="P9" s="17">
        <v>26.838942307692299</v>
      </c>
      <c r="Q9" s="17">
        <f t="shared" si="2"/>
        <v>26.646467074592074</v>
      </c>
      <c r="R9" s="17">
        <f t="shared" si="3"/>
        <v>26.483196295891617</v>
      </c>
      <c r="T9" s="7">
        <f t="shared" si="4"/>
        <v>1.3913482930596704E-4</v>
      </c>
      <c r="V9" s="28">
        <f>+claims!D9</f>
        <v>0</v>
      </c>
      <c r="W9" s="28">
        <f>+claims!E9</f>
        <v>0</v>
      </c>
      <c r="X9" s="28">
        <f>+claims!F9</f>
        <v>0</v>
      </c>
      <c r="Z9" s="7">
        <f t="shared" si="5"/>
        <v>0</v>
      </c>
      <c r="AA9" s="7">
        <f t="shared" si="6"/>
        <v>0</v>
      </c>
      <c r="AB9" s="7">
        <f t="shared" ref="AB9:AB57" si="8">IF(Q9&gt;100,IF(X9&lt;1,0,+X9/Q9),IF(X9&lt;1,0,+X9/100))</f>
        <v>0</v>
      </c>
      <c r="AD9" s="7">
        <f t="shared" si="7"/>
        <v>0</v>
      </c>
    </row>
    <row r="10" spans="1:32" x14ac:dyDescent="0.2">
      <c r="A10" t="s">
        <v>15</v>
      </c>
      <c r="B10" t="s">
        <v>16</v>
      </c>
      <c r="C10" s="17">
        <v>28</v>
      </c>
      <c r="D10" s="17">
        <v>27.030769230769199</v>
      </c>
      <c r="E10" s="17">
        <v>27</v>
      </c>
      <c r="F10" s="17">
        <v>26.738636363636399</v>
      </c>
      <c r="G10" s="17">
        <f t="shared" si="0"/>
        <v>27.192351398601399</v>
      </c>
      <c r="H10" s="17">
        <v>31.030769230769199</v>
      </c>
      <c r="I10" s="17">
        <v>32</v>
      </c>
      <c r="J10" s="17">
        <v>31.030303030302999</v>
      </c>
      <c r="K10" s="17">
        <v>31.954545454545499</v>
      </c>
      <c r="L10" s="17">
        <f t="shared" si="1"/>
        <v>31.503904428904423</v>
      </c>
      <c r="M10" s="17">
        <v>31.901923076923101</v>
      </c>
      <c r="N10" s="17">
        <v>30.5791015625</v>
      </c>
      <c r="O10" s="17">
        <v>30</v>
      </c>
      <c r="P10" s="17">
        <v>29.8787878787879</v>
      </c>
      <c r="Q10" s="17">
        <f t="shared" si="2"/>
        <v>30.58995312955275</v>
      </c>
      <c r="R10" s="17">
        <f t="shared" si="3"/>
        <v>30.328336607511414</v>
      </c>
      <c r="T10" s="7">
        <f t="shared" si="4"/>
        <v>1.5933605180710856E-4</v>
      </c>
      <c r="V10" s="28">
        <f>+claims!D10</f>
        <v>0</v>
      </c>
      <c r="W10" s="28">
        <f>+claims!E10</f>
        <v>0</v>
      </c>
      <c r="X10" s="28">
        <f>+claims!F10</f>
        <v>0</v>
      </c>
      <c r="Z10" s="7">
        <f t="shared" si="5"/>
        <v>0</v>
      </c>
      <c r="AA10" s="7">
        <f t="shared" si="6"/>
        <v>0</v>
      </c>
      <c r="AB10" s="7">
        <f t="shared" si="8"/>
        <v>0</v>
      </c>
      <c r="AD10" s="7">
        <f t="shared" si="7"/>
        <v>0</v>
      </c>
    </row>
    <row r="11" spans="1:32" x14ac:dyDescent="0.2">
      <c r="A11" t="s">
        <v>17</v>
      </c>
      <c r="B11" t="s">
        <v>18</v>
      </c>
      <c r="C11" s="17">
        <v>71.576923076923094</v>
      </c>
      <c r="D11" s="17">
        <v>70.592307692307699</v>
      </c>
      <c r="E11" s="17">
        <v>71.584615384615404</v>
      </c>
      <c r="F11" s="17">
        <v>67.560606060606105</v>
      </c>
      <c r="G11" s="17">
        <f t="shared" si="0"/>
        <v>70.328613053613083</v>
      </c>
      <c r="H11" s="17">
        <v>74</v>
      </c>
      <c r="I11" s="17">
        <v>73.0625</v>
      </c>
      <c r="J11" s="17">
        <v>74</v>
      </c>
      <c r="K11" s="17">
        <v>70.431818181818201</v>
      </c>
      <c r="L11" s="17">
        <f t="shared" si="1"/>
        <v>72.873579545454547</v>
      </c>
      <c r="M11" s="17">
        <v>73.761538461538507</v>
      </c>
      <c r="N11" s="17">
        <v>73.515625</v>
      </c>
      <c r="O11" s="17">
        <v>72.765151515151501</v>
      </c>
      <c r="P11" s="17">
        <v>70.356060606060595</v>
      </c>
      <c r="Q11" s="17">
        <f t="shared" si="2"/>
        <v>72.599593895687661</v>
      </c>
      <c r="R11" s="17">
        <f t="shared" si="3"/>
        <v>72.312425638597531</v>
      </c>
      <c r="T11" s="7">
        <f t="shared" si="4"/>
        <v>3.7990795693673538E-4</v>
      </c>
      <c r="V11" s="28">
        <f>+claims!D11</f>
        <v>1</v>
      </c>
      <c r="W11" s="28">
        <f>+claims!E11</f>
        <v>0</v>
      </c>
      <c r="X11" s="28">
        <f>+claims!F11</f>
        <v>2</v>
      </c>
      <c r="Z11" s="7">
        <f t="shared" si="5"/>
        <v>0.01</v>
      </c>
      <c r="AA11" s="7">
        <f t="shared" si="6"/>
        <v>0</v>
      </c>
      <c r="AB11" s="7">
        <f t="shared" si="8"/>
        <v>0.02</v>
      </c>
      <c r="AD11" s="7">
        <f t="shared" si="7"/>
        <v>1.1666666666666665E-2</v>
      </c>
    </row>
    <row r="12" spans="1:32" x14ac:dyDescent="0.2">
      <c r="A12" t="s">
        <v>19</v>
      </c>
      <c r="B12" t="s">
        <v>20</v>
      </c>
      <c r="C12" s="17">
        <v>19.100000000000001</v>
      </c>
      <c r="D12" s="17">
        <v>21.7557692307692</v>
      </c>
      <c r="E12" s="17">
        <v>18.1019230769231</v>
      </c>
      <c r="F12" s="17">
        <v>24.890151515151501</v>
      </c>
      <c r="G12" s="17">
        <f t="shared" si="0"/>
        <v>20.96196095571095</v>
      </c>
      <c r="H12" s="17">
        <v>24.996153846153799</v>
      </c>
      <c r="I12" s="17">
        <v>21.693359375</v>
      </c>
      <c r="J12" s="17">
        <v>18.100000000000001</v>
      </c>
      <c r="K12" s="17">
        <v>25.303030303030301</v>
      </c>
      <c r="L12" s="17">
        <f t="shared" si="1"/>
        <v>22.523135881046027</v>
      </c>
      <c r="M12" s="17">
        <v>18.1019230769231</v>
      </c>
      <c r="N12" s="17">
        <v>18.099609375</v>
      </c>
      <c r="O12" s="17">
        <v>21.647727272727298</v>
      </c>
      <c r="P12" s="17">
        <v>25.594696969697001</v>
      </c>
      <c r="Q12" s="17">
        <f t="shared" si="2"/>
        <v>20.860989173586848</v>
      </c>
      <c r="R12" s="17">
        <f t="shared" si="3"/>
        <v>21.431866706427257</v>
      </c>
      <c r="T12" s="7">
        <f t="shared" si="4"/>
        <v>1.1259664742090004E-4</v>
      </c>
      <c r="V12" s="28">
        <f>+claims!D12</f>
        <v>0</v>
      </c>
      <c r="W12" s="28">
        <f>+claims!E12</f>
        <v>1</v>
      </c>
      <c r="X12" s="28">
        <f>+claims!F12</f>
        <v>0</v>
      </c>
      <c r="Z12" s="7">
        <f t="shared" si="5"/>
        <v>0</v>
      </c>
      <c r="AA12" s="7">
        <f t="shared" si="6"/>
        <v>0.01</v>
      </c>
      <c r="AB12" s="7">
        <f t="shared" si="8"/>
        <v>0</v>
      </c>
      <c r="AD12" s="7">
        <f t="shared" si="7"/>
        <v>3.3333333333333335E-3</v>
      </c>
    </row>
    <row r="13" spans="1:32" x14ac:dyDescent="0.2">
      <c r="A13" t="s">
        <v>21</v>
      </c>
      <c r="B13" t="s">
        <v>22</v>
      </c>
      <c r="C13" s="17">
        <v>70.538461538461505</v>
      </c>
      <c r="D13" s="17">
        <v>69.2105769230769</v>
      </c>
      <c r="E13" s="17">
        <v>68.138461538461499</v>
      </c>
      <c r="F13" s="17">
        <v>68.183712121212096</v>
      </c>
      <c r="G13" s="17">
        <f t="shared" si="0"/>
        <v>69.017803030303014</v>
      </c>
      <c r="H13" s="17">
        <v>69.833653846153894</v>
      </c>
      <c r="I13" s="17">
        <v>69.572265625</v>
      </c>
      <c r="J13" s="17">
        <v>69</v>
      </c>
      <c r="K13" s="17">
        <v>66.224431818181799</v>
      </c>
      <c r="L13" s="17">
        <f t="shared" si="1"/>
        <v>68.657587822333923</v>
      </c>
      <c r="M13" s="17">
        <v>69.290384615384596</v>
      </c>
      <c r="N13" s="17">
        <v>64.5230769230769</v>
      </c>
      <c r="O13" s="17">
        <v>63.236742424242401</v>
      </c>
      <c r="P13" s="17">
        <v>64.818181818181799</v>
      </c>
      <c r="Q13" s="17">
        <f t="shared" si="2"/>
        <v>65.467096445221429</v>
      </c>
      <c r="R13" s="17">
        <f t="shared" si="3"/>
        <v>67.122378001772518</v>
      </c>
      <c r="T13" s="7">
        <f t="shared" si="4"/>
        <v>3.5264099172712022E-4</v>
      </c>
      <c r="V13" s="28">
        <f>+claims!D13</f>
        <v>0</v>
      </c>
      <c r="W13" s="28">
        <f>+claims!E13</f>
        <v>0</v>
      </c>
      <c r="X13" s="28">
        <f>+claims!F13</f>
        <v>0</v>
      </c>
      <c r="Z13" s="7">
        <f t="shared" si="5"/>
        <v>0</v>
      </c>
      <c r="AA13" s="7">
        <f t="shared" si="6"/>
        <v>0</v>
      </c>
      <c r="AB13" s="7">
        <f t="shared" si="8"/>
        <v>0</v>
      </c>
      <c r="AD13" s="7">
        <f t="shared" si="7"/>
        <v>0</v>
      </c>
    </row>
    <row r="14" spans="1:32" x14ac:dyDescent="0.2">
      <c r="A14" t="s">
        <v>23</v>
      </c>
      <c r="B14" t="s">
        <v>24</v>
      </c>
      <c r="C14" s="17">
        <v>182.86</v>
      </c>
      <c r="D14" s="17">
        <v>181.86</v>
      </c>
      <c r="E14" s="17">
        <v>187.55</v>
      </c>
      <c r="F14" s="17">
        <v>188.04</v>
      </c>
      <c r="G14" s="17">
        <f t="shared" si="0"/>
        <v>185.07749999999999</v>
      </c>
      <c r="H14" s="17">
        <v>188.83221153846185</v>
      </c>
      <c r="I14" s="17">
        <v>189.83</v>
      </c>
      <c r="J14" s="17">
        <v>191.13</v>
      </c>
      <c r="K14" s="17">
        <v>192.71</v>
      </c>
      <c r="L14" s="17">
        <f t="shared" si="1"/>
        <v>190.62555288461547</v>
      </c>
      <c r="M14" s="17">
        <v>190.9999999999996</v>
      </c>
      <c r="N14" s="17">
        <v>190.7421875</v>
      </c>
      <c r="O14" s="17">
        <v>188.75852272727309</v>
      </c>
      <c r="P14" s="17">
        <v>187.65909090909096</v>
      </c>
      <c r="Q14" s="17">
        <f t="shared" si="2"/>
        <v>189.53995028409093</v>
      </c>
      <c r="R14" s="17">
        <f t="shared" si="3"/>
        <v>189.15807610358397</v>
      </c>
      <c r="T14" s="7">
        <f t="shared" si="4"/>
        <v>9.9378021959532531E-4</v>
      </c>
      <c r="V14" s="28">
        <f>+claims!D14</f>
        <v>3</v>
      </c>
      <c r="W14" s="28">
        <f>+claims!E14</f>
        <v>3</v>
      </c>
      <c r="X14" s="28">
        <f>+claims!F14</f>
        <v>2</v>
      </c>
      <c r="Z14" s="7">
        <f t="shared" si="5"/>
        <v>1.6209425781091705E-2</v>
      </c>
      <c r="AA14" s="7">
        <f t="shared" si="6"/>
        <v>1.5737659272867171E-2</v>
      </c>
      <c r="AB14" s="7">
        <f t="shared" si="8"/>
        <v>1.0551865171444389E-2</v>
      </c>
      <c r="AD14" s="7">
        <f t="shared" si="7"/>
        <v>1.3223389973526534E-2</v>
      </c>
    </row>
    <row r="15" spans="1:32" x14ac:dyDescent="0.2">
      <c r="A15" t="s">
        <v>25</v>
      </c>
      <c r="B15" t="s">
        <v>26</v>
      </c>
      <c r="C15" s="17">
        <v>5</v>
      </c>
      <c r="D15" s="17">
        <v>4.9692307692307702</v>
      </c>
      <c r="E15" s="17">
        <v>5</v>
      </c>
      <c r="F15" s="17">
        <v>5</v>
      </c>
      <c r="G15" s="17">
        <f t="shared" si="0"/>
        <v>4.9923076923076923</v>
      </c>
      <c r="H15" s="17">
        <v>4.7692307692307701</v>
      </c>
      <c r="I15" s="17">
        <v>4</v>
      </c>
      <c r="J15" s="17">
        <v>5</v>
      </c>
      <c r="K15" s="17">
        <v>5</v>
      </c>
      <c r="L15" s="17">
        <f t="shared" si="1"/>
        <v>4.6923076923076925</v>
      </c>
      <c r="M15" s="17">
        <v>4.6692307692307704</v>
      </c>
      <c r="N15" s="17">
        <v>4.5153846153846198</v>
      </c>
      <c r="O15" s="17">
        <v>4.75</v>
      </c>
      <c r="P15" s="17">
        <v>4.6988636363636402</v>
      </c>
      <c r="Q15" s="17">
        <f t="shared" si="2"/>
        <v>4.6583697552447578</v>
      </c>
      <c r="R15" s="17">
        <f t="shared" si="3"/>
        <v>4.7253387237762254</v>
      </c>
      <c r="T15" s="7">
        <f t="shared" si="4"/>
        <v>2.4825522924038971E-5</v>
      </c>
      <c r="V15" s="28">
        <f>+claims!D15</f>
        <v>0</v>
      </c>
      <c r="W15" s="28">
        <f>+claims!E15</f>
        <v>0</v>
      </c>
      <c r="X15" s="28">
        <f>+claims!F15</f>
        <v>0</v>
      </c>
      <c r="Z15" s="7">
        <f t="shared" si="5"/>
        <v>0</v>
      </c>
      <c r="AA15" s="7">
        <f t="shared" si="6"/>
        <v>0</v>
      </c>
      <c r="AB15" s="7">
        <f t="shared" si="8"/>
        <v>0</v>
      </c>
      <c r="AD15" s="7">
        <f t="shared" si="7"/>
        <v>0</v>
      </c>
    </row>
    <row r="16" spans="1:32" x14ac:dyDescent="0.2">
      <c r="A16" t="s">
        <v>562</v>
      </c>
      <c r="B16" t="s">
        <v>563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>
        <v>4.5230769230769203</v>
      </c>
      <c r="N16" s="17">
        <v>8.5</v>
      </c>
      <c r="O16" s="17">
        <v>8.2121212121212093</v>
      </c>
      <c r="P16" s="17">
        <v>9</v>
      </c>
      <c r="Q16" s="17">
        <f t="shared" si="2"/>
        <v>7.5587995337995331</v>
      </c>
      <c r="R16" s="17">
        <f>IF(G16&gt;0,(+G16+(L16*2)+(Q16*3))/6,IF(L16&gt;0,((L16*2)+(Q16*3))/5,Q16))</f>
        <v>7.5587995337995331</v>
      </c>
      <c r="T16" s="7">
        <f>+R16/$R$265</f>
        <v>3.9711682500211355E-5</v>
      </c>
      <c r="V16" s="28">
        <f>+claims!D16</f>
        <v>0</v>
      </c>
      <c r="W16" s="28">
        <f>+claims!E16</f>
        <v>0</v>
      </c>
      <c r="X16" s="28">
        <f>+claims!F16</f>
        <v>1</v>
      </c>
      <c r="Z16" s="7">
        <f>IF(G16&gt;100,IF(V16&lt;1,0,+V16/G16),IF(V16&lt;1,0,+V16/100))</f>
        <v>0</v>
      </c>
      <c r="AA16" s="7">
        <f>IF(L16&gt;100,IF(W16&lt;1,0,+W16/L16),IF(W16&lt;1,0,+W16/100))</f>
        <v>0</v>
      </c>
      <c r="AB16" s="7">
        <f>IF(Q16&gt;100,IF(X16&lt;1,0,+X16/Q16),IF(X16&lt;1,0,+X16/100))</f>
        <v>0.01</v>
      </c>
      <c r="AD16" s="7">
        <f t="shared" si="7"/>
        <v>5.0000000000000001E-3</v>
      </c>
    </row>
    <row r="17" spans="1:30" x14ac:dyDescent="0.2">
      <c r="A17" t="s">
        <v>27</v>
      </c>
      <c r="B17" t="s">
        <v>528</v>
      </c>
      <c r="C17" s="17">
        <v>46</v>
      </c>
      <c r="D17" s="17">
        <v>47.712980769230803</v>
      </c>
      <c r="E17" s="17">
        <v>47.832038461538502</v>
      </c>
      <c r="F17" s="17">
        <v>45.498106060606098</v>
      </c>
      <c r="G17" s="17">
        <f t="shared" si="0"/>
        <v>46.760781322843847</v>
      </c>
      <c r="H17" s="17">
        <v>47.569230769230799</v>
      </c>
      <c r="I17" s="17">
        <v>47.617148437499999</v>
      </c>
      <c r="J17" s="17">
        <v>47.579374999999999</v>
      </c>
      <c r="K17" s="17">
        <v>45.372727272727303</v>
      </c>
      <c r="L17" s="17">
        <f t="shared" si="1"/>
        <v>47.034620369864527</v>
      </c>
      <c r="M17" s="17">
        <v>46.5026923076923</v>
      </c>
      <c r="N17" s="17">
        <v>47.05255859375</v>
      </c>
      <c r="O17" s="17">
        <v>47.588371212121203</v>
      </c>
      <c r="P17" s="17">
        <v>46.762821969697001</v>
      </c>
      <c r="Q17" s="17">
        <f t="shared" si="2"/>
        <v>46.97661102081512</v>
      </c>
      <c r="R17" s="17">
        <f t="shared" si="3"/>
        <v>46.959975854169706</v>
      </c>
      <c r="T17" s="7">
        <f t="shared" si="4"/>
        <v>2.467137331793984E-4</v>
      </c>
      <c r="V17" s="28">
        <f>+claims!D17</f>
        <v>1</v>
      </c>
      <c r="W17" s="28">
        <f>+claims!E17</f>
        <v>0</v>
      </c>
      <c r="X17" s="28">
        <f>+claims!F17</f>
        <v>0</v>
      </c>
      <c r="Z17" s="7">
        <f t="shared" si="5"/>
        <v>0.01</v>
      </c>
      <c r="AA17" s="7">
        <f t="shared" si="6"/>
        <v>0</v>
      </c>
      <c r="AB17" s="7">
        <f t="shared" si="8"/>
        <v>0</v>
      </c>
      <c r="AD17" s="7">
        <f t="shared" si="7"/>
        <v>1.6666666666666668E-3</v>
      </c>
    </row>
    <row r="18" spans="1:30" x14ac:dyDescent="0.2">
      <c r="A18" t="s">
        <v>28</v>
      </c>
      <c r="B18" t="s">
        <v>529</v>
      </c>
      <c r="C18" s="17">
        <v>39</v>
      </c>
      <c r="D18" s="17">
        <v>39.057692307692299</v>
      </c>
      <c r="E18" s="17">
        <v>39.435576923076901</v>
      </c>
      <c r="F18" s="17">
        <v>38.789204545454503</v>
      </c>
      <c r="G18" s="17">
        <f t="shared" si="0"/>
        <v>39.070618444055924</v>
      </c>
      <c r="H18" s="17">
        <v>38.684615384615398</v>
      </c>
      <c r="I18" s="17">
        <v>37.31201171875</v>
      </c>
      <c r="J18" s="17">
        <v>36.6666666666667</v>
      </c>
      <c r="K18" s="17">
        <v>36.924242424242394</v>
      </c>
      <c r="L18" s="17">
        <f t="shared" si="1"/>
        <v>37.396884048568623</v>
      </c>
      <c r="M18" s="17">
        <v>38.646153846153844</v>
      </c>
      <c r="N18" s="17">
        <v>38.046875</v>
      </c>
      <c r="O18" s="17">
        <v>37.863636363636402</v>
      </c>
      <c r="P18" s="17">
        <v>36.681818181818201</v>
      </c>
      <c r="Q18" s="17">
        <f t="shared" si="2"/>
        <v>37.80962084790211</v>
      </c>
      <c r="R18" s="17">
        <f t="shared" si="3"/>
        <v>37.882208180816583</v>
      </c>
      <c r="T18" s="7">
        <f t="shared" si="4"/>
        <v>1.990218442699336E-4</v>
      </c>
      <c r="V18" s="28">
        <f>+claims!D18</f>
        <v>0</v>
      </c>
      <c r="W18" s="28">
        <f>+claims!E18</f>
        <v>0</v>
      </c>
      <c r="X18" s="28">
        <f>+claims!F18</f>
        <v>0</v>
      </c>
      <c r="Z18" s="7">
        <f t="shared" si="5"/>
        <v>0</v>
      </c>
      <c r="AA18" s="7">
        <f t="shared" si="6"/>
        <v>0</v>
      </c>
      <c r="AB18" s="7">
        <f t="shared" si="8"/>
        <v>0</v>
      </c>
      <c r="AD18" s="7">
        <f t="shared" si="7"/>
        <v>0</v>
      </c>
    </row>
    <row r="19" spans="1:30" x14ac:dyDescent="0.2">
      <c r="A19" t="s">
        <v>29</v>
      </c>
      <c r="B19" t="s">
        <v>530</v>
      </c>
      <c r="C19" s="17">
        <v>31.0197115384615</v>
      </c>
      <c r="D19" s="17">
        <v>31.937692307692298</v>
      </c>
      <c r="E19" s="17">
        <v>32.478749999999998</v>
      </c>
      <c r="F19" s="17">
        <v>32.445454545454503</v>
      </c>
      <c r="G19" s="17">
        <f t="shared" si="0"/>
        <v>31.970402097902074</v>
      </c>
      <c r="H19" s="17">
        <v>33.5788461538462</v>
      </c>
      <c r="I19" s="17">
        <v>33.3828125</v>
      </c>
      <c r="J19" s="17">
        <v>32.863636363636402</v>
      </c>
      <c r="K19" s="17">
        <v>33.3125</v>
      </c>
      <c r="L19" s="17">
        <f t="shared" si="1"/>
        <v>33.284448754370651</v>
      </c>
      <c r="M19" s="17">
        <v>33.873076923076901</v>
      </c>
      <c r="N19" s="17">
        <v>33.255859375</v>
      </c>
      <c r="O19" s="17">
        <v>32.7736742424242</v>
      </c>
      <c r="P19" s="17">
        <v>32.459280303030297</v>
      </c>
      <c r="Q19" s="17">
        <f t="shared" si="2"/>
        <v>33.09047271088285</v>
      </c>
      <c r="R19" s="17">
        <f t="shared" si="3"/>
        <v>32.968452956548653</v>
      </c>
      <c r="T19" s="7">
        <f t="shared" si="4"/>
        <v>1.7320643714379747E-4</v>
      </c>
      <c r="V19" s="28">
        <f>+claims!D19</f>
        <v>0</v>
      </c>
      <c r="W19" s="28">
        <f>+claims!E19</f>
        <v>0</v>
      </c>
      <c r="X19" s="28">
        <f>+claims!F19</f>
        <v>0</v>
      </c>
      <c r="Z19" s="7">
        <f t="shared" si="5"/>
        <v>0</v>
      </c>
      <c r="AA19" s="7">
        <f t="shared" si="6"/>
        <v>0</v>
      </c>
      <c r="AB19" s="7">
        <f t="shared" si="8"/>
        <v>0</v>
      </c>
      <c r="AD19" s="7">
        <f t="shared" si="7"/>
        <v>0</v>
      </c>
    </row>
    <row r="20" spans="1:30" x14ac:dyDescent="0.2">
      <c r="A20" t="s">
        <v>30</v>
      </c>
      <c r="B20" t="s">
        <v>531</v>
      </c>
      <c r="C20" s="17">
        <v>34.923076923076898</v>
      </c>
      <c r="D20" s="17">
        <v>34.996730769230801</v>
      </c>
      <c r="E20" s="17">
        <v>34</v>
      </c>
      <c r="F20" s="17">
        <v>34.106060606060602</v>
      </c>
      <c r="G20" s="17">
        <f t="shared" si="0"/>
        <v>34.506467074592074</v>
      </c>
      <c r="H20" s="17">
        <v>34.030769230769202</v>
      </c>
      <c r="I20" s="17">
        <v>34.3486328125</v>
      </c>
      <c r="J20" s="17">
        <v>33.227272727272698</v>
      </c>
      <c r="K20" s="17">
        <v>31.4621212121212</v>
      </c>
      <c r="L20" s="17">
        <f t="shared" si="1"/>
        <v>33.267198995665773</v>
      </c>
      <c r="M20" s="17">
        <v>33.430769230769201</v>
      </c>
      <c r="N20" s="17">
        <v>33.078125</v>
      </c>
      <c r="O20" s="17">
        <v>33.681818181818201</v>
      </c>
      <c r="P20" s="17">
        <v>33.46875</v>
      </c>
      <c r="Q20" s="17">
        <f t="shared" si="2"/>
        <v>33.414865603146851</v>
      </c>
      <c r="R20" s="17">
        <f t="shared" si="3"/>
        <v>33.547576979227358</v>
      </c>
      <c r="T20" s="7">
        <f t="shared" si="4"/>
        <v>1.7624898235405544E-4</v>
      </c>
      <c r="V20" s="28">
        <f>+claims!D20</f>
        <v>0</v>
      </c>
      <c r="W20" s="28">
        <f>+claims!E20</f>
        <v>0</v>
      </c>
      <c r="X20" s="28">
        <f>+claims!F20</f>
        <v>0</v>
      </c>
      <c r="Z20" s="7">
        <f t="shared" si="5"/>
        <v>0</v>
      </c>
      <c r="AA20" s="7">
        <f t="shared" si="6"/>
        <v>0</v>
      </c>
      <c r="AB20" s="7">
        <f t="shared" si="8"/>
        <v>0</v>
      </c>
      <c r="AD20" s="7">
        <f t="shared" si="7"/>
        <v>0</v>
      </c>
    </row>
    <row r="21" spans="1:30" x14ac:dyDescent="0.2">
      <c r="A21" t="s">
        <v>31</v>
      </c>
      <c r="B21" t="s">
        <v>532</v>
      </c>
      <c r="C21" s="17">
        <v>55.012500000000003</v>
      </c>
      <c r="D21" s="17">
        <v>54.794230769230801</v>
      </c>
      <c r="E21" s="17">
        <v>55.138884615384598</v>
      </c>
      <c r="F21" s="17">
        <v>56.807575757575798</v>
      </c>
      <c r="G21" s="17">
        <f t="shared" si="0"/>
        <v>55.438297785547796</v>
      </c>
      <c r="H21" s="17">
        <v>56.867788461538503</v>
      </c>
      <c r="I21" s="17">
        <v>57.626171874999997</v>
      </c>
      <c r="J21" s="17">
        <v>58.724242424242398</v>
      </c>
      <c r="K21" s="17">
        <v>58.881818181818197</v>
      </c>
      <c r="L21" s="17">
        <f t="shared" si="1"/>
        <v>58.025005235649772</v>
      </c>
      <c r="M21" s="17">
        <v>59.427192307692302</v>
      </c>
      <c r="N21" s="17">
        <v>59.671875</v>
      </c>
      <c r="O21" s="17">
        <v>59.8333333333333</v>
      </c>
      <c r="P21" s="17">
        <v>58.348484848484901</v>
      </c>
      <c r="Q21" s="17">
        <f t="shared" si="2"/>
        <v>59.320221372377624</v>
      </c>
      <c r="R21" s="17">
        <f t="shared" si="3"/>
        <v>58.241495395663371</v>
      </c>
      <c r="T21" s="7">
        <f t="shared" si="4"/>
        <v>3.0598347834838148E-4</v>
      </c>
      <c r="V21" s="28">
        <f>+claims!D21</f>
        <v>0</v>
      </c>
      <c r="W21" s="28">
        <f>+claims!E21</f>
        <v>0</v>
      </c>
      <c r="X21" s="28">
        <f>+claims!F21</f>
        <v>0</v>
      </c>
      <c r="Z21" s="7">
        <f t="shared" si="5"/>
        <v>0</v>
      </c>
      <c r="AA21" s="7">
        <f t="shared" si="6"/>
        <v>0</v>
      </c>
      <c r="AB21" s="7">
        <f t="shared" si="8"/>
        <v>0</v>
      </c>
      <c r="AD21" s="7">
        <f t="shared" si="7"/>
        <v>0</v>
      </c>
    </row>
    <row r="22" spans="1:30" x14ac:dyDescent="0.2">
      <c r="A22" t="s">
        <v>32</v>
      </c>
      <c r="B22" t="s">
        <v>533</v>
      </c>
      <c r="C22" s="17">
        <v>15.401923076923101</v>
      </c>
      <c r="D22" s="17">
        <v>15.5</v>
      </c>
      <c r="E22" s="17">
        <v>15.5</v>
      </c>
      <c r="F22" s="17">
        <v>15.0814393939394</v>
      </c>
      <c r="G22" s="17">
        <f t="shared" si="0"/>
        <v>15.370840617715624</v>
      </c>
      <c r="H22" s="17">
        <v>15.5</v>
      </c>
      <c r="I22" s="17">
        <v>15.5</v>
      </c>
      <c r="J22" s="17">
        <v>14.7272727272727</v>
      </c>
      <c r="K22" s="17">
        <v>15.5</v>
      </c>
      <c r="L22" s="17">
        <f t="shared" si="1"/>
        <v>15.306818181818175</v>
      </c>
      <c r="M22" s="17">
        <v>15.5</v>
      </c>
      <c r="N22" s="17">
        <v>15.5</v>
      </c>
      <c r="O22" s="17">
        <v>15.267045454545499</v>
      </c>
      <c r="P22" s="17">
        <v>15.5</v>
      </c>
      <c r="Q22" s="17">
        <f t="shared" si="2"/>
        <v>15.441761363636374</v>
      </c>
      <c r="R22" s="17">
        <f t="shared" si="3"/>
        <v>15.384960178710182</v>
      </c>
      <c r="T22" s="7">
        <f t="shared" si="4"/>
        <v>8.0828000684948049E-5</v>
      </c>
      <c r="V22" s="28">
        <f>+claims!D22</f>
        <v>0</v>
      </c>
      <c r="W22" s="28">
        <f>+claims!E22</f>
        <v>0</v>
      </c>
      <c r="X22" s="28">
        <f>+claims!F22</f>
        <v>0</v>
      </c>
      <c r="Z22" s="7">
        <f t="shared" si="5"/>
        <v>0</v>
      </c>
      <c r="AA22" s="7">
        <f t="shared" si="6"/>
        <v>0</v>
      </c>
      <c r="AB22" s="7">
        <f t="shared" si="8"/>
        <v>0</v>
      </c>
      <c r="AD22" s="7">
        <f t="shared" si="7"/>
        <v>0</v>
      </c>
    </row>
    <row r="23" spans="1:30" x14ac:dyDescent="0.2">
      <c r="A23" t="s">
        <v>33</v>
      </c>
      <c r="B23" t="s">
        <v>534</v>
      </c>
      <c r="C23" s="17">
        <v>20</v>
      </c>
      <c r="D23" s="17">
        <v>20</v>
      </c>
      <c r="E23" s="17">
        <v>20</v>
      </c>
      <c r="F23" s="17">
        <v>20</v>
      </c>
      <c r="G23" s="17">
        <f t="shared" si="0"/>
        <v>20</v>
      </c>
      <c r="H23" s="17">
        <v>19.976442307692299</v>
      </c>
      <c r="I23" s="17">
        <v>19.9541015625</v>
      </c>
      <c r="J23" s="17">
        <v>20.2537878787879</v>
      </c>
      <c r="K23" s="17">
        <v>20</v>
      </c>
      <c r="L23" s="17">
        <f t="shared" si="1"/>
        <v>20.04608293724505</v>
      </c>
      <c r="M23" s="17">
        <v>20</v>
      </c>
      <c r="N23" s="17">
        <v>20</v>
      </c>
      <c r="O23" s="17">
        <v>20</v>
      </c>
      <c r="P23" s="17">
        <v>20</v>
      </c>
      <c r="Q23" s="17">
        <f t="shared" si="2"/>
        <v>20</v>
      </c>
      <c r="R23" s="17">
        <f t="shared" si="3"/>
        <v>20.015360979081681</v>
      </c>
      <c r="T23" s="7">
        <f t="shared" si="4"/>
        <v>1.0515474802238502E-4</v>
      </c>
      <c r="V23" s="28">
        <f>+claims!D23</f>
        <v>0</v>
      </c>
      <c r="W23" s="28">
        <f>+claims!E23</f>
        <v>0</v>
      </c>
      <c r="X23" s="28">
        <f>+claims!F23</f>
        <v>0</v>
      </c>
      <c r="Z23" s="7">
        <f t="shared" si="5"/>
        <v>0</v>
      </c>
      <c r="AA23" s="7">
        <f t="shared" si="6"/>
        <v>0</v>
      </c>
      <c r="AB23" s="7">
        <f t="shared" si="8"/>
        <v>0</v>
      </c>
      <c r="AD23" s="7">
        <f t="shared" si="7"/>
        <v>0</v>
      </c>
    </row>
    <row r="24" spans="1:30" x14ac:dyDescent="0.2">
      <c r="A24" t="s">
        <v>34</v>
      </c>
      <c r="B24" t="s">
        <v>535</v>
      </c>
      <c r="C24" s="17">
        <v>17.153846153846199</v>
      </c>
      <c r="D24" s="17">
        <v>17</v>
      </c>
      <c r="E24" s="17">
        <v>17</v>
      </c>
      <c r="F24" s="17">
        <v>16.636363636363601</v>
      </c>
      <c r="G24" s="17">
        <f t="shared" si="0"/>
        <v>16.94755244755245</v>
      </c>
      <c r="H24" s="17">
        <v>17.167307692307698</v>
      </c>
      <c r="I24" s="17">
        <v>16.59375</v>
      </c>
      <c r="J24" s="17">
        <v>17</v>
      </c>
      <c r="K24" s="17">
        <v>17</v>
      </c>
      <c r="L24" s="17">
        <f t="shared" si="1"/>
        <v>16.940264423076925</v>
      </c>
      <c r="M24" s="17">
        <v>17.876923076923099</v>
      </c>
      <c r="N24" s="17">
        <v>17.375</v>
      </c>
      <c r="O24" s="17">
        <v>17.2424242424242</v>
      </c>
      <c r="P24" s="17">
        <v>17.265151515151501</v>
      </c>
      <c r="Q24" s="17">
        <f t="shared" si="2"/>
        <v>17.4398747086247</v>
      </c>
      <c r="R24" s="17">
        <f t="shared" si="3"/>
        <v>17.191284236596733</v>
      </c>
      <c r="T24" s="7">
        <f t="shared" si="4"/>
        <v>9.0317889543427534E-5</v>
      </c>
      <c r="V24" s="28">
        <f>+claims!D24</f>
        <v>0</v>
      </c>
      <c r="W24" s="28">
        <f>+claims!E24</f>
        <v>0</v>
      </c>
      <c r="X24" s="28">
        <f>+claims!F24</f>
        <v>0</v>
      </c>
      <c r="Z24" s="7">
        <f t="shared" si="5"/>
        <v>0</v>
      </c>
      <c r="AA24" s="7">
        <f t="shared" si="6"/>
        <v>0</v>
      </c>
      <c r="AB24" s="7">
        <f t="shared" si="8"/>
        <v>0</v>
      </c>
      <c r="AD24" s="7">
        <f t="shared" si="7"/>
        <v>0</v>
      </c>
    </row>
    <row r="25" spans="1:30" x14ac:dyDescent="0.2">
      <c r="A25" t="s">
        <v>35</v>
      </c>
      <c r="B25" t="s">
        <v>536</v>
      </c>
      <c r="C25" s="17">
        <v>20</v>
      </c>
      <c r="D25" s="17">
        <v>20</v>
      </c>
      <c r="E25" s="17">
        <v>20</v>
      </c>
      <c r="F25" s="17">
        <v>20</v>
      </c>
      <c r="G25" s="17">
        <f t="shared" si="0"/>
        <v>20</v>
      </c>
      <c r="H25" s="17">
        <v>20</v>
      </c>
      <c r="I25" s="17">
        <v>19.671875</v>
      </c>
      <c r="J25" s="17">
        <v>19.348484848484802</v>
      </c>
      <c r="K25" s="17">
        <v>19.939393939393899</v>
      </c>
      <c r="L25" s="17">
        <f t="shared" si="1"/>
        <v>19.739938446969674</v>
      </c>
      <c r="M25" s="17">
        <v>21</v>
      </c>
      <c r="N25" s="17">
        <v>20.676923076923099</v>
      </c>
      <c r="O25" s="17">
        <v>21</v>
      </c>
      <c r="P25" s="17">
        <v>21.230769230769202</v>
      </c>
      <c r="Q25" s="17">
        <f t="shared" si="2"/>
        <v>20.976923076923075</v>
      </c>
      <c r="R25" s="17">
        <f t="shared" si="3"/>
        <v>20.401774354118096</v>
      </c>
      <c r="T25" s="7">
        <f t="shared" si="4"/>
        <v>1.0718484885978185E-4</v>
      </c>
      <c r="V25" s="28">
        <f>+claims!D25</f>
        <v>0</v>
      </c>
      <c r="W25" s="28">
        <f>+claims!E25</f>
        <v>0</v>
      </c>
      <c r="X25" s="28">
        <f>+claims!F25</f>
        <v>0</v>
      </c>
      <c r="Z25" s="7">
        <f t="shared" si="5"/>
        <v>0</v>
      </c>
      <c r="AA25" s="7">
        <f t="shared" si="6"/>
        <v>0</v>
      </c>
      <c r="AB25" s="7">
        <f t="shared" si="8"/>
        <v>0</v>
      </c>
      <c r="AD25" s="7">
        <f t="shared" si="7"/>
        <v>0</v>
      </c>
    </row>
    <row r="26" spans="1:30" x14ac:dyDescent="0.2">
      <c r="A26" t="s">
        <v>36</v>
      </c>
      <c r="B26" t="s">
        <v>537</v>
      </c>
      <c r="C26" s="17">
        <v>14.0615384615385</v>
      </c>
      <c r="D26" s="17">
        <v>13.384615384615399</v>
      </c>
      <c r="E26" s="17">
        <v>14.0461538461538</v>
      </c>
      <c r="F26" s="17">
        <v>15</v>
      </c>
      <c r="G26" s="17">
        <f t="shared" si="0"/>
        <v>14.123076923076924</v>
      </c>
      <c r="H26" s="17">
        <v>15</v>
      </c>
      <c r="I26" s="17">
        <v>15</v>
      </c>
      <c r="J26" s="17">
        <v>15</v>
      </c>
      <c r="K26" s="17">
        <v>15.5776515151515</v>
      </c>
      <c r="L26" s="17">
        <f t="shared" si="1"/>
        <v>15.144412878787875</v>
      </c>
      <c r="M26" s="17">
        <v>15.6715384615385</v>
      </c>
      <c r="N26" s="17">
        <v>14.993846153846199</v>
      </c>
      <c r="O26" s="17">
        <v>14.6731060606061</v>
      </c>
      <c r="P26" s="17">
        <v>15.681818181818199</v>
      </c>
      <c r="Q26" s="17">
        <f t="shared" si="2"/>
        <v>15.25507721445225</v>
      </c>
      <c r="R26" s="17">
        <f t="shared" si="3"/>
        <v>15.029522387334902</v>
      </c>
      <c r="T26" s="7">
        <f t="shared" si="4"/>
        <v>7.8960636342692992E-5</v>
      </c>
      <c r="V26" s="28">
        <f>+claims!D26</f>
        <v>1</v>
      </c>
      <c r="W26" s="28">
        <f>+claims!E26</f>
        <v>0</v>
      </c>
      <c r="X26" s="28">
        <f>+claims!F26</f>
        <v>0</v>
      </c>
      <c r="Z26" s="7">
        <f t="shared" si="5"/>
        <v>0.01</v>
      </c>
      <c r="AA26" s="7">
        <f t="shared" si="6"/>
        <v>0</v>
      </c>
      <c r="AB26" s="7">
        <f t="shared" si="8"/>
        <v>0</v>
      </c>
      <c r="AD26" s="7">
        <f t="shared" si="7"/>
        <v>1.6666666666666668E-3</v>
      </c>
    </row>
    <row r="27" spans="1:30" x14ac:dyDescent="0.2">
      <c r="A27" t="s">
        <v>37</v>
      </c>
      <c r="B27" t="s">
        <v>538</v>
      </c>
      <c r="C27" s="17">
        <v>16.228846153846199</v>
      </c>
      <c r="D27" s="17">
        <v>16.151923076923101</v>
      </c>
      <c r="E27" s="17">
        <v>16.390384615384601</v>
      </c>
      <c r="F27" s="17">
        <v>17.215909090909101</v>
      </c>
      <c r="G27" s="17">
        <f t="shared" si="0"/>
        <v>16.49676573426575</v>
      </c>
      <c r="H27" s="17">
        <v>17.213461538461502</v>
      </c>
      <c r="I27" s="17">
        <v>17.16796875</v>
      </c>
      <c r="J27" s="17">
        <v>17.178030303030301</v>
      </c>
      <c r="K27" s="17">
        <v>17.193181818181799</v>
      </c>
      <c r="L27" s="17">
        <f t="shared" si="1"/>
        <v>17.188160602418399</v>
      </c>
      <c r="M27" s="17">
        <v>16.5230769230769</v>
      </c>
      <c r="N27" s="17">
        <v>15.927734375</v>
      </c>
      <c r="O27" s="17">
        <v>14.5151515151515</v>
      </c>
      <c r="P27" s="17">
        <v>14.454545454545499</v>
      </c>
      <c r="Q27" s="17">
        <f t="shared" si="2"/>
        <v>15.355127066943474</v>
      </c>
      <c r="R27" s="17">
        <f t="shared" si="3"/>
        <v>16.156411356655497</v>
      </c>
      <c r="T27" s="7">
        <f t="shared" si="4"/>
        <v>8.4880975513290793E-5</v>
      </c>
      <c r="V27" s="28">
        <f>+claims!D27</f>
        <v>0</v>
      </c>
      <c r="W27" s="28">
        <f>+claims!E27</f>
        <v>0</v>
      </c>
      <c r="X27" s="28">
        <f>+claims!F27</f>
        <v>0</v>
      </c>
      <c r="Z27" s="7">
        <f t="shared" si="5"/>
        <v>0</v>
      </c>
      <c r="AA27" s="7">
        <f t="shared" si="6"/>
        <v>0</v>
      </c>
      <c r="AB27" s="7">
        <f t="shared" si="8"/>
        <v>0</v>
      </c>
      <c r="AD27" s="7">
        <f t="shared" si="7"/>
        <v>0</v>
      </c>
    </row>
    <row r="28" spans="1:30" x14ac:dyDescent="0.2">
      <c r="A28" t="s">
        <v>38</v>
      </c>
      <c r="B28" t="s">
        <v>539</v>
      </c>
      <c r="C28" s="17">
        <v>15</v>
      </c>
      <c r="D28" s="17">
        <v>15.307692307692299</v>
      </c>
      <c r="E28" s="17">
        <v>15.2384615384615</v>
      </c>
      <c r="F28" s="17">
        <v>15</v>
      </c>
      <c r="G28" s="17">
        <f t="shared" si="0"/>
        <v>15.13653846153845</v>
      </c>
      <c r="H28" s="17">
        <v>15.861538461538499</v>
      </c>
      <c r="I28" s="17">
        <v>16</v>
      </c>
      <c r="J28" s="17">
        <v>16</v>
      </c>
      <c r="K28" s="17">
        <v>16</v>
      </c>
      <c r="L28" s="17">
        <f t="shared" si="1"/>
        <v>15.965384615384625</v>
      </c>
      <c r="M28" s="17">
        <v>15</v>
      </c>
      <c r="N28" s="17">
        <v>14.4153846153846</v>
      </c>
      <c r="O28" s="17">
        <v>15</v>
      </c>
      <c r="P28" s="17">
        <v>15</v>
      </c>
      <c r="Q28" s="17">
        <f t="shared" si="2"/>
        <v>14.853846153846149</v>
      </c>
      <c r="R28" s="17">
        <f t="shared" si="3"/>
        <v>15.271474358974359</v>
      </c>
      <c r="T28" s="7">
        <f t="shared" si="4"/>
        <v>8.0231779972720767E-5</v>
      </c>
      <c r="V28" s="28">
        <f>+claims!D28</f>
        <v>0</v>
      </c>
      <c r="W28" s="28">
        <f>+claims!E28</f>
        <v>1</v>
      </c>
      <c r="X28" s="28">
        <f>+claims!F28</f>
        <v>1</v>
      </c>
      <c r="Z28" s="7">
        <f t="shared" si="5"/>
        <v>0</v>
      </c>
      <c r="AA28" s="7">
        <f t="shared" si="6"/>
        <v>0.01</v>
      </c>
      <c r="AB28" s="7">
        <f t="shared" si="8"/>
        <v>0.01</v>
      </c>
      <c r="AD28" s="7">
        <f t="shared" si="7"/>
        <v>8.3333333333333332E-3</v>
      </c>
    </row>
    <row r="29" spans="1:30" x14ac:dyDescent="0.2">
      <c r="A29" t="s">
        <v>39</v>
      </c>
      <c r="B29" t="s">
        <v>540</v>
      </c>
      <c r="C29" s="17">
        <v>31.615384615384599</v>
      </c>
      <c r="D29" s="17">
        <v>31</v>
      </c>
      <c r="E29" s="17">
        <v>31.6076923076923</v>
      </c>
      <c r="F29" s="17">
        <v>32</v>
      </c>
      <c r="G29" s="17">
        <f t="shared" si="0"/>
        <v>31.555769230769226</v>
      </c>
      <c r="H29" s="17">
        <v>31.9538461538462</v>
      </c>
      <c r="I29" s="17">
        <v>32</v>
      </c>
      <c r="J29" s="17">
        <v>32.092803030303003</v>
      </c>
      <c r="K29" s="17">
        <v>32</v>
      </c>
      <c r="L29" s="17">
        <f t="shared" si="1"/>
        <v>32.011662296037301</v>
      </c>
      <c r="M29" s="17">
        <v>32</v>
      </c>
      <c r="N29" s="17">
        <v>32.6796875</v>
      </c>
      <c r="O29" s="17">
        <v>32.2424242424242</v>
      </c>
      <c r="P29" s="17">
        <v>31.6666666666667</v>
      </c>
      <c r="Q29" s="17">
        <f t="shared" si="2"/>
        <v>32.14719460227272</v>
      </c>
      <c r="R29" s="17">
        <f t="shared" si="3"/>
        <v>32.003446271610329</v>
      </c>
      <c r="T29" s="7">
        <f t="shared" si="4"/>
        <v>1.6813657930307905E-4</v>
      </c>
      <c r="V29" s="28">
        <f>+claims!D29</f>
        <v>0</v>
      </c>
      <c r="W29" s="28">
        <f>+claims!E29</f>
        <v>0</v>
      </c>
      <c r="X29" s="28">
        <f>+claims!F29</f>
        <v>0</v>
      </c>
      <c r="Z29" s="7">
        <f t="shared" si="5"/>
        <v>0</v>
      </c>
      <c r="AA29" s="7">
        <f t="shared" si="6"/>
        <v>0</v>
      </c>
      <c r="AB29" s="7">
        <f t="shared" si="8"/>
        <v>0</v>
      </c>
      <c r="AD29" s="7">
        <f t="shared" si="7"/>
        <v>0</v>
      </c>
    </row>
    <row r="30" spans="1:30" x14ac:dyDescent="0.2">
      <c r="A30" t="s">
        <v>40</v>
      </c>
      <c r="B30" t="s">
        <v>541</v>
      </c>
      <c r="C30" s="17">
        <v>44.6970192307692</v>
      </c>
      <c r="D30" s="17">
        <v>45.823076923076897</v>
      </c>
      <c r="E30" s="17">
        <v>45.838461538461502</v>
      </c>
      <c r="F30" s="17">
        <v>45.326704545454497</v>
      </c>
      <c r="G30" s="17">
        <f t="shared" si="0"/>
        <v>45.421315559440529</v>
      </c>
      <c r="H30" s="17">
        <v>47.192307692307701</v>
      </c>
      <c r="I30" s="17">
        <v>46.6708984375</v>
      </c>
      <c r="J30" s="17">
        <v>45.098484848484901</v>
      </c>
      <c r="K30" s="17">
        <v>44.941287878787897</v>
      </c>
      <c r="L30" s="17">
        <f t="shared" si="1"/>
        <v>45.975744714270128</v>
      </c>
      <c r="M30" s="17">
        <v>46</v>
      </c>
      <c r="N30" s="17">
        <v>44.96875</v>
      </c>
      <c r="O30" s="17">
        <v>43.098484848484901</v>
      </c>
      <c r="P30" s="17">
        <v>43.855113636363598</v>
      </c>
      <c r="Q30" s="17">
        <f t="shared" si="2"/>
        <v>44.480587121212125</v>
      </c>
      <c r="R30" s="17">
        <f t="shared" si="3"/>
        <v>45.13576105860286</v>
      </c>
      <c r="T30" s="7">
        <f t="shared" si="4"/>
        <v>2.3712985171120917E-4</v>
      </c>
      <c r="V30" s="28">
        <f>+claims!D30</f>
        <v>0</v>
      </c>
      <c r="W30" s="28">
        <f>+claims!E30</f>
        <v>0</v>
      </c>
      <c r="X30" s="28">
        <f>+claims!F30</f>
        <v>0</v>
      </c>
      <c r="Z30" s="7">
        <f t="shared" si="5"/>
        <v>0</v>
      </c>
      <c r="AA30" s="7">
        <f t="shared" si="6"/>
        <v>0</v>
      </c>
      <c r="AB30" s="7">
        <f t="shared" si="8"/>
        <v>0</v>
      </c>
      <c r="AD30" s="7">
        <f t="shared" si="7"/>
        <v>0</v>
      </c>
    </row>
    <row r="31" spans="1:30" x14ac:dyDescent="0.2">
      <c r="A31" t="s">
        <v>41</v>
      </c>
      <c r="B31" t="s">
        <v>542</v>
      </c>
      <c r="C31" s="17">
        <v>597.4</v>
      </c>
      <c r="D31" s="17">
        <v>603.06153846153802</v>
      </c>
      <c r="E31" s="17">
        <v>603.76923076923094</v>
      </c>
      <c r="F31" s="17">
        <v>603.36363636363603</v>
      </c>
      <c r="G31" s="17">
        <f t="shared" si="0"/>
        <v>601.89860139860127</v>
      </c>
      <c r="H31" s="17">
        <v>606.10769230769199</v>
      </c>
      <c r="I31" s="17">
        <v>609.140625</v>
      </c>
      <c r="J31" s="17">
        <v>608.27272727272702</v>
      </c>
      <c r="K31" s="17">
        <v>606.84848484848499</v>
      </c>
      <c r="L31" s="17">
        <f t="shared" si="1"/>
        <v>607.59238235722603</v>
      </c>
      <c r="M31" s="17">
        <v>608.49230769230803</v>
      </c>
      <c r="N31" s="17">
        <v>608.46875</v>
      </c>
      <c r="O31" s="17">
        <v>611.66666666666697</v>
      </c>
      <c r="P31" s="17">
        <v>611.969696969697</v>
      </c>
      <c r="Q31" s="17">
        <f t="shared" si="2"/>
        <v>610.14935533216794</v>
      </c>
      <c r="R31" s="17">
        <f t="shared" si="3"/>
        <v>607.92190535159284</v>
      </c>
      <c r="T31" s="7">
        <f t="shared" si="4"/>
        <v>3.1938407127078405E-3</v>
      </c>
      <c r="V31" s="28">
        <f>+claims!D31</f>
        <v>2</v>
      </c>
      <c r="W31" s="28">
        <f>+claims!E31</f>
        <v>1</v>
      </c>
      <c r="X31" s="28">
        <f>+claims!F31</f>
        <v>1</v>
      </c>
      <c r="Z31" s="7">
        <f t="shared" si="5"/>
        <v>3.3228188192374951E-3</v>
      </c>
      <c r="AA31" s="7">
        <f t="shared" si="6"/>
        <v>1.6458402525067588E-3</v>
      </c>
      <c r="AB31" s="7">
        <f t="shared" si="8"/>
        <v>1.6389429756188069E-3</v>
      </c>
      <c r="AD31" s="7">
        <f t="shared" si="7"/>
        <v>1.9218880418512389E-3</v>
      </c>
    </row>
    <row r="32" spans="1:30" x14ac:dyDescent="0.2">
      <c r="A32" t="s">
        <v>42</v>
      </c>
      <c r="B32" t="s">
        <v>43</v>
      </c>
      <c r="C32" s="17">
        <v>13.5</v>
      </c>
      <c r="D32" s="17">
        <v>13.5</v>
      </c>
      <c r="E32" s="17">
        <v>13.5</v>
      </c>
      <c r="F32" s="17">
        <v>12.5</v>
      </c>
      <c r="G32" s="17">
        <f t="shared" si="0"/>
        <v>13.25</v>
      </c>
      <c r="H32" s="17">
        <v>14</v>
      </c>
      <c r="I32" s="17">
        <v>14</v>
      </c>
      <c r="J32" s="17">
        <v>13.7121212121212</v>
      </c>
      <c r="K32" s="17">
        <v>14</v>
      </c>
      <c r="L32" s="17">
        <f t="shared" si="1"/>
        <v>13.928030303030301</v>
      </c>
      <c r="M32" s="17">
        <v>14</v>
      </c>
      <c r="N32" s="17">
        <v>13.7846153846154</v>
      </c>
      <c r="O32" s="17">
        <v>13.075757575757599</v>
      </c>
      <c r="P32" s="17">
        <v>13.0378787878788</v>
      </c>
      <c r="Q32" s="17">
        <f t="shared" si="2"/>
        <v>13.474562937062949</v>
      </c>
      <c r="R32" s="17">
        <f t="shared" si="3"/>
        <v>13.588291569541575</v>
      </c>
      <c r="T32" s="7">
        <f t="shared" si="4"/>
        <v>7.138883867961099E-5</v>
      </c>
      <c r="V32" s="28">
        <f>+claims!D32</f>
        <v>0</v>
      </c>
      <c r="W32" s="28">
        <f>+claims!E32</f>
        <v>0</v>
      </c>
      <c r="X32" s="28">
        <f>+claims!F32</f>
        <v>0</v>
      </c>
      <c r="Z32" s="7">
        <f t="shared" si="5"/>
        <v>0</v>
      </c>
      <c r="AA32" s="7">
        <f t="shared" si="6"/>
        <v>0</v>
      </c>
      <c r="AB32" s="7">
        <f t="shared" si="8"/>
        <v>0</v>
      </c>
      <c r="AD32" s="7">
        <f t="shared" si="7"/>
        <v>0</v>
      </c>
    </row>
    <row r="33" spans="1:30" x14ac:dyDescent="0.2">
      <c r="A33" t="s">
        <v>44</v>
      </c>
      <c r="B33" t="s">
        <v>45</v>
      </c>
      <c r="C33" s="17">
        <v>10.9230769230769</v>
      </c>
      <c r="D33" s="17">
        <v>10.9153846153846</v>
      </c>
      <c r="E33" s="17">
        <v>11</v>
      </c>
      <c r="F33" s="17">
        <v>11.159090909090899</v>
      </c>
      <c r="G33" s="17">
        <f t="shared" si="0"/>
        <v>10.9993881118881</v>
      </c>
      <c r="H33" s="17">
        <v>11.2615384615385</v>
      </c>
      <c r="I33" s="17">
        <v>12.22265625</v>
      </c>
      <c r="J33" s="17">
        <v>12.4460227272727</v>
      </c>
      <c r="K33" s="17">
        <v>12.231912878787901</v>
      </c>
      <c r="L33" s="17">
        <f t="shared" si="1"/>
        <v>12.040532579399775</v>
      </c>
      <c r="M33" s="17">
        <v>12.698076923076901</v>
      </c>
      <c r="N33" s="17">
        <v>11.861328125</v>
      </c>
      <c r="O33" s="17">
        <v>10.993844696969701</v>
      </c>
      <c r="P33" s="17">
        <v>10.604450757575799</v>
      </c>
      <c r="Q33" s="17">
        <f t="shared" si="2"/>
        <v>11.539425125655599</v>
      </c>
      <c r="R33" s="17">
        <f t="shared" si="3"/>
        <v>11.616454774609075</v>
      </c>
      <c r="T33" s="7">
        <f t="shared" si="4"/>
        <v>6.1029395173740852E-5</v>
      </c>
      <c r="V33" s="28">
        <f>+claims!D33</f>
        <v>0</v>
      </c>
      <c r="W33" s="28">
        <f>+claims!E33</f>
        <v>0</v>
      </c>
      <c r="X33" s="28">
        <f>+claims!F33</f>
        <v>0</v>
      </c>
      <c r="Z33" s="7">
        <f t="shared" si="5"/>
        <v>0</v>
      </c>
      <c r="AA33" s="7">
        <f t="shared" si="6"/>
        <v>0</v>
      </c>
      <c r="AB33" s="7">
        <f t="shared" si="8"/>
        <v>0</v>
      </c>
      <c r="AD33" s="7">
        <f t="shared" si="7"/>
        <v>0</v>
      </c>
    </row>
    <row r="34" spans="1:30" x14ac:dyDescent="0.2">
      <c r="A34" t="s">
        <v>46</v>
      </c>
      <c r="B34" t="s">
        <v>47</v>
      </c>
      <c r="C34" s="17">
        <v>247.702403846154</v>
      </c>
      <c r="D34" s="17">
        <v>262.56923076923039</v>
      </c>
      <c r="E34" s="17">
        <v>278.81057692307701</v>
      </c>
      <c r="F34" s="17">
        <v>279.09185606060601</v>
      </c>
      <c r="G34" s="17">
        <f t="shared" si="0"/>
        <v>267.04351689976687</v>
      </c>
      <c r="H34" s="17">
        <v>264.93365384615402</v>
      </c>
      <c r="I34" s="17">
        <v>261.96328125000002</v>
      </c>
      <c r="J34" s="17">
        <v>265.08210227272696</v>
      </c>
      <c r="K34" s="17">
        <v>261.49640151515194</v>
      </c>
      <c r="L34" s="17">
        <f t="shared" si="1"/>
        <v>263.36885972100822</v>
      </c>
      <c r="M34" s="17">
        <v>256.87644230769223</v>
      </c>
      <c r="N34" s="17">
        <v>263.10312499999998</v>
      </c>
      <c r="O34" s="17">
        <v>258.69375000000042</v>
      </c>
      <c r="P34" s="17">
        <v>259.167462121212</v>
      </c>
      <c r="Q34" s="17">
        <f t="shared" si="2"/>
        <v>259.46019485722616</v>
      </c>
      <c r="R34" s="17">
        <f t="shared" si="3"/>
        <v>262.02697015224362</v>
      </c>
      <c r="T34" s="7">
        <f t="shared" si="4"/>
        <v>1.3766116958981943E-3</v>
      </c>
      <c r="V34" s="28">
        <f>+claims!D34</f>
        <v>1</v>
      </c>
      <c r="W34" s="28">
        <f>+claims!E34</f>
        <v>1</v>
      </c>
      <c r="X34" s="28">
        <f>+claims!F34</f>
        <v>1</v>
      </c>
      <c r="Z34" s="7">
        <f t="shared" si="5"/>
        <v>3.7447080221585899E-3</v>
      </c>
      <c r="AA34" s="7">
        <f t="shared" si="6"/>
        <v>3.7969561058179752E-3</v>
      </c>
      <c r="AB34" s="7">
        <f t="shared" si="8"/>
        <v>3.8541557426574531E-3</v>
      </c>
      <c r="AD34" s="7">
        <f t="shared" si="7"/>
        <v>3.8168479102944834E-3</v>
      </c>
    </row>
    <row r="35" spans="1:30" x14ac:dyDescent="0.2">
      <c r="A35" t="s">
        <v>48</v>
      </c>
      <c r="B35" t="s">
        <v>49</v>
      </c>
      <c r="C35" s="17">
        <v>4064.7298076923098</v>
      </c>
      <c r="D35" s="17">
        <v>4111.9890384615401</v>
      </c>
      <c r="E35" s="17">
        <v>4146.3649038461517</v>
      </c>
      <c r="F35" s="17">
        <v>4151.5930113636377</v>
      </c>
      <c r="G35" s="17">
        <f t="shared" si="0"/>
        <v>4118.6691903409101</v>
      </c>
      <c r="H35" s="17">
        <v>4152.9942307692309</v>
      </c>
      <c r="I35" s="17">
        <v>4168.8880859375004</v>
      </c>
      <c r="J35" s="17">
        <v>4146.0871212121219</v>
      </c>
      <c r="K35" s="17">
        <v>4125.6473484848502</v>
      </c>
      <c r="L35" s="17">
        <f t="shared" si="1"/>
        <v>4148.4041966009263</v>
      </c>
      <c r="M35" s="17">
        <v>4098.8057692307702</v>
      </c>
      <c r="N35" s="17">
        <v>4086.9812499999998</v>
      </c>
      <c r="O35" s="17">
        <v>4076.4838068181798</v>
      </c>
      <c r="P35" s="17">
        <v>4057.1519886363599</v>
      </c>
      <c r="Q35" s="17">
        <f t="shared" si="2"/>
        <v>4079.8557036713273</v>
      </c>
      <c r="R35" s="17">
        <f t="shared" si="3"/>
        <v>4109.1741157594579</v>
      </c>
      <c r="T35" s="7">
        <f t="shared" si="4"/>
        <v>2.158837750537625E-2</v>
      </c>
      <c r="V35" s="28">
        <f>+claims!D35</f>
        <v>43</v>
      </c>
      <c r="W35" s="28">
        <f>+claims!E35</f>
        <v>43</v>
      </c>
      <c r="X35" s="28">
        <f>+claims!F35</f>
        <v>36</v>
      </c>
      <c r="Z35" s="7">
        <f t="shared" si="5"/>
        <v>1.0440265535489828E-2</v>
      </c>
      <c r="AA35" s="7">
        <f t="shared" si="6"/>
        <v>1.0365431612289097E-2</v>
      </c>
      <c r="AB35" s="7">
        <f t="shared" si="8"/>
        <v>8.8238414823359531E-3</v>
      </c>
      <c r="AD35" s="7">
        <f t="shared" si="7"/>
        <v>9.6071088678459805E-3</v>
      </c>
    </row>
    <row r="36" spans="1:30" x14ac:dyDescent="0.2">
      <c r="A36" t="s">
        <v>50</v>
      </c>
      <c r="B36" t="s">
        <v>507</v>
      </c>
      <c r="C36" s="17">
        <v>314.73894230769201</v>
      </c>
      <c r="D36" s="17">
        <v>318.69567307692296</v>
      </c>
      <c r="E36" s="17">
        <v>324.40769230769195</v>
      </c>
      <c r="F36" s="17">
        <v>330.17</v>
      </c>
      <c r="G36" s="17">
        <f t="shared" si="0"/>
        <v>322.00307692307672</v>
      </c>
      <c r="H36" s="17">
        <v>325.73557692307702</v>
      </c>
      <c r="I36" s="17">
        <v>325.7734375</v>
      </c>
      <c r="J36" s="17">
        <v>315.09914772727302</v>
      </c>
      <c r="K36" s="17">
        <v>280.59678030303002</v>
      </c>
      <c r="L36" s="17">
        <f t="shared" si="1"/>
        <v>311.801235613345</v>
      </c>
      <c r="M36" s="17">
        <v>275.28990384615383</v>
      </c>
      <c r="N36" s="17">
        <v>271.28457031250002</v>
      </c>
      <c r="O36" s="17">
        <v>262.2954545454553</v>
      </c>
      <c r="P36" s="17">
        <v>258.88683712121156</v>
      </c>
      <c r="Q36" s="17">
        <f t="shared" si="2"/>
        <v>266.93919145633015</v>
      </c>
      <c r="R36" s="17">
        <f t="shared" si="3"/>
        <v>291.0705204197929</v>
      </c>
      <c r="T36" s="7">
        <f t="shared" si="4"/>
        <v>1.5291978627553129E-3</v>
      </c>
      <c r="V36" s="28">
        <f>+claims!D36</f>
        <v>5</v>
      </c>
      <c r="W36" s="28">
        <f>+claims!E36</f>
        <v>9</v>
      </c>
      <c r="X36" s="28">
        <f>+claims!F36</f>
        <v>7</v>
      </c>
      <c r="Z36" s="7">
        <f t="shared" si="5"/>
        <v>1.5527801932136348E-2</v>
      </c>
      <c r="AA36" s="7">
        <f t="shared" si="6"/>
        <v>2.886454244575419E-2</v>
      </c>
      <c r="AB36" s="7">
        <f t="shared" si="8"/>
        <v>2.6223200729013834E-2</v>
      </c>
      <c r="AD36" s="7">
        <f t="shared" si="7"/>
        <v>2.5321081501781039E-2</v>
      </c>
    </row>
    <row r="37" spans="1:30" x14ac:dyDescent="0.2">
      <c r="A37" t="s">
        <v>51</v>
      </c>
      <c r="B37" t="s">
        <v>52</v>
      </c>
      <c r="C37" s="17">
        <v>2717.61</v>
      </c>
      <c r="D37" s="17">
        <v>2748.5891923076902</v>
      </c>
      <c r="E37" s="17">
        <v>2772.1412500000024</v>
      </c>
      <c r="F37" s="17">
        <v>2818.0278409090865</v>
      </c>
      <c r="G37" s="17">
        <f t="shared" si="0"/>
        <v>2764.0920708041949</v>
      </c>
      <c r="H37" s="17">
        <v>2915.5107692307688</v>
      </c>
      <c r="I37" s="17">
        <v>2983.5150390624999</v>
      </c>
      <c r="J37" s="17">
        <v>2972.0945454545499</v>
      </c>
      <c r="K37" s="17">
        <v>2966.062727272727</v>
      </c>
      <c r="L37" s="17">
        <f t="shared" si="1"/>
        <v>2959.2957702551362</v>
      </c>
      <c r="M37" s="17">
        <v>2931.1561538461542</v>
      </c>
      <c r="N37" s="17">
        <v>2888.4313476562502</v>
      </c>
      <c r="O37" s="17">
        <v>2833.2447537878766</v>
      </c>
      <c r="P37" s="17">
        <v>2799.3349053030306</v>
      </c>
      <c r="Q37" s="17">
        <f t="shared" si="2"/>
        <v>2863.0417901483279</v>
      </c>
      <c r="R37" s="17">
        <f t="shared" ref="R37:R51" si="9">IF(G37&gt;0,(+G37+(L37*2)+(Q37*3))/6,IF(L37&gt;0,((L37*2)+(Q37*3))/5,Q37))</f>
        <v>2878.634830293242</v>
      </c>
      <c r="T37" s="7">
        <f t="shared" si="4"/>
        <v>1.5123490430390183E-2</v>
      </c>
      <c r="V37" s="28">
        <f>+claims!D37</f>
        <v>21</v>
      </c>
      <c r="W37" s="28">
        <f>+claims!E37</f>
        <v>25</v>
      </c>
      <c r="X37" s="28">
        <f>+claims!F37</f>
        <v>25</v>
      </c>
      <c r="Z37" s="7">
        <f t="shared" si="5"/>
        <v>7.5974314393551243E-3</v>
      </c>
      <c r="AA37" s="7">
        <f t="shared" si="6"/>
        <v>8.4479558451991503E-3</v>
      </c>
      <c r="AB37" s="7">
        <f t="shared" si="8"/>
        <v>8.7319717392964798E-3</v>
      </c>
      <c r="AD37" s="7">
        <f t="shared" si="7"/>
        <v>8.4482097246071433E-3</v>
      </c>
    </row>
    <row r="38" spans="1:30" x14ac:dyDescent="0.2">
      <c r="A38" t="s">
        <v>53</v>
      </c>
      <c r="B38" t="s">
        <v>54</v>
      </c>
      <c r="C38" s="17">
        <v>591.61</v>
      </c>
      <c r="D38" s="17">
        <v>597.43048076923071</v>
      </c>
      <c r="E38" s="17">
        <v>602.57403846153795</v>
      </c>
      <c r="F38" s="17">
        <v>613.39744318181783</v>
      </c>
      <c r="G38" s="17">
        <f t="shared" si="0"/>
        <v>601.2529906031466</v>
      </c>
      <c r="H38" s="17">
        <v>591.12980769230796</v>
      </c>
      <c r="I38" s="17">
        <v>594.58818359375005</v>
      </c>
      <c r="J38" s="17">
        <v>591.41439393939402</v>
      </c>
      <c r="K38" s="17">
        <v>598.34791666666695</v>
      </c>
      <c r="L38" s="17">
        <f t="shared" si="1"/>
        <v>593.87007547302971</v>
      </c>
      <c r="M38" s="17">
        <v>577.86394230769201</v>
      </c>
      <c r="N38" s="17">
        <v>568.34765625</v>
      </c>
      <c r="O38" s="17">
        <v>570.76272727272703</v>
      </c>
      <c r="P38" s="17">
        <v>580.04393939393901</v>
      </c>
      <c r="Q38" s="17">
        <f t="shared" si="2"/>
        <v>574.25456630608949</v>
      </c>
      <c r="R38" s="17">
        <f t="shared" si="9"/>
        <v>585.29280674457902</v>
      </c>
      <c r="T38" s="7">
        <f t="shared" ref="T38:T62" si="10">+R38/$R$265</f>
        <v>3.0749541652965221E-3</v>
      </c>
      <c r="V38" s="28">
        <f>+claims!D38</f>
        <v>4</v>
      </c>
      <c r="W38" s="28">
        <f>+claims!E38</f>
        <v>8</v>
      </c>
      <c r="X38" s="28">
        <f>+claims!F38</f>
        <v>5</v>
      </c>
      <c r="Z38" s="7">
        <f t="shared" si="5"/>
        <v>6.6527735620697743E-3</v>
      </c>
      <c r="AA38" s="7">
        <f t="shared" si="6"/>
        <v>1.3470959946294374E-2</v>
      </c>
      <c r="AB38" s="7">
        <f t="shared" si="8"/>
        <v>8.7069399067432E-3</v>
      </c>
      <c r="AD38" s="7">
        <f t="shared" si="7"/>
        <v>9.9525855291480204E-3</v>
      </c>
    </row>
    <row r="39" spans="1:30" x14ac:dyDescent="0.2">
      <c r="A39" t="s">
        <v>55</v>
      </c>
      <c r="B39" t="s">
        <v>56</v>
      </c>
      <c r="C39" s="17">
        <v>167.98750000000001</v>
      </c>
      <c r="D39" s="17">
        <v>170.691826923077</v>
      </c>
      <c r="E39" s="17">
        <v>173.730769230769</v>
      </c>
      <c r="F39" s="17">
        <v>177.274147727273</v>
      </c>
      <c r="G39" s="17">
        <f t="shared" si="0"/>
        <v>172.42106097027977</v>
      </c>
      <c r="H39" s="17">
        <v>175.638461538462</v>
      </c>
      <c r="I39" s="17">
        <v>175.42041015625</v>
      </c>
      <c r="J39" s="17">
        <v>175.71</v>
      </c>
      <c r="K39" s="17">
        <v>173.968939393939</v>
      </c>
      <c r="L39" s="17">
        <f t="shared" si="1"/>
        <v>175.18445277216276</v>
      </c>
      <c r="M39" s="17">
        <v>176.514903846154</v>
      </c>
      <c r="N39" s="17">
        <v>176.625</v>
      </c>
      <c r="O39" s="17">
        <v>174.24962121212101</v>
      </c>
      <c r="P39" s="17">
        <v>162.52880681818201</v>
      </c>
      <c r="Q39" s="17">
        <f t="shared" si="2"/>
        <v>172.47958296911426</v>
      </c>
      <c r="R39" s="17">
        <f t="shared" si="9"/>
        <v>173.37145257032466</v>
      </c>
      <c r="T39" s="7">
        <f t="shared" si="10"/>
        <v>9.1084199922053109E-4</v>
      </c>
      <c r="V39" s="28">
        <f>+claims!D39</f>
        <v>3</v>
      </c>
      <c r="W39" s="28">
        <f>+claims!E39</f>
        <v>3</v>
      </c>
      <c r="X39" s="28">
        <f>+claims!F39</f>
        <v>2</v>
      </c>
      <c r="Z39" s="7">
        <f t="shared" si="5"/>
        <v>1.7399266557796614E-2</v>
      </c>
      <c r="AA39" s="7">
        <f t="shared" si="6"/>
        <v>1.7124807324664072E-2</v>
      </c>
      <c r="AB39" s="7">
        <f t="shared" si="8"/>
        <v>1.1595575346202791E-2</v>
      </c>
      <c r="AD39" s="7">
        <f t="shared" si="7"/>
        <v>1.440593454095552E-2</v>
      </c>
    </row>
    <row r="40" spans="1:30" x14ac:dyDescent="0.2">
      <c r="A40" t="s">
        <v>57</v>
      </c>
      <c r="B40" t="s">
        <v>58</v>
      </c>
      <c r="C40" s="17">
        <v>232.34755769230799</v>
      </c>
      <c r="D40" s="17">
        <v>230.29146153846199</v>
      </c>
      <c r="E40" s="17">
        <v>229.254538461538</v>
      </c>
      <c r="F40" s="17">
        <v>230.015814393939</v>
      </c>
      <c r="G40" s="17">
        <f t="shared" si="0"/>
        <v>230.47734302156172</v>
      </c>
      <c r="H40" s="17">
        <v>229.553153846154</v>
      </c>
      <c r="I40" s="17">
        <v>225.77699218750001</v>
      </c>
      <c r="J40" s="17">
        <v>216.77878787878799</v>
      </c>
      <c r="K40" s="17">
        <v>212.237026515152</v>
      </c>
      <c r="L40" s="17">
        <f t="shared" si="1"/>
        <v>221.08649010689851</v>
      </c>
      <c r="M40" s="17">
        <v>205.91651923076901</v>
      </c>
      <c r="N40" s="17">
        <v>200.97265625</v>
      </c>
      <c r="O40" s="17">
        <v>200.92803030303</v>
      </c>
      <c r="P40" s="17">
        <v>196.401647727273</v>
      </c>
      <c r="Q40" s="17">
        <f t="shared" si="2"/>
        <v>201.05471337776802</v>
      </c>
      <c r="R40" s="17">
        <f t="shared" si="9"/>
        <v>212.63574389477716</v>
      </c>
      <c r="T40" s="7">
        <f t="shared" si="10"/>
        <v>1.117124896881753E-3</v>
      </c>
      <c r="V40" s="28">
        <f>+claims!D40</f>
        <v>5</v>
      </c>
      <c r="W40" s="28">
        <f>+claims!E40</f>
        <v>3</v>
      </c>
      <c r="X40" s="28">
        <f>+claims!F40</f>
        <v>2</v>
      </c>
      <c r="Z40" s="7">
        <f t="shared" si="5"/>
        <v>2.1694106390024802E-2</v>
      </c>
      <c r="AA40" s="7">
        <f t="shared" si="6"/>
        <v>1.3569350160425708E-2</v>
      </c>
      <c r="AB40" s="7">
        <f t="shared" si="8"/>
        <v>9.9475409772768527E-3</v>
      </c>
      <c r="AD40" s="7">
        <f t="shared" si="7"/>
        <v>1.3112571607117795E-2</v>
      </c>
    </row>
    <row r="41" spans="1:30" x14ac:dyDescent="0.2">
      <c r="A41" t="s">
        <v>59</v>
      </c>
      <c r="B41" t="s">
        <v>60</v>
      </c>
      <c r="C41" s="17">
        <v>186.41921153846201</v>
      </c>
      <c r="D41" s="17">
        <v>191.837307692308</v>
      </c>
      <c r="E41" s="17">
        <v>197.91923076923101</v>
      </c>
      <c r="F41" s="17">
        <v>205.88939393939401</v>
      </c>
      <c r="G41" s="17">
        <f t="shared" si="0"/>
        <v>195.51628598484876</v>
      </c>
      <c r="H41" s="17">
        <v>205.23846153846199</v>
      </c>
      <c r="I41" s="17">
        <v>204.70185546875001</v>
      </c>
      <c r="J41" s="17">
        <v>199.10198863636401</v>
      </c>
      <c r="K41" s="17">
        <v>194.48977272727299</v>
      </c>
      <c r="L41" s="17">
        <f t="shared" si="1"/>
        <v>200.88301959271226</v>
      </c>
      <c r="M41" s="17">
        <v>190.51124999999999</v>
      </c>
      <c r="N41" s="17">
        <v>185.52031249999999</v>
      </c>
      <c r="O41" s="17">
        <v>180.88655303030299</v>
      </c>
      <c r="P41" s="17">
        <v>176.53238636363599</v>
      </c>
      <c r="Q41" s="17">
        <f t="shared" si="2"/>
        <v>183.36262547348471</v>
      </c>
      <c r="R41" s="17">
        <f t="shared" si="9"/>
        <v>191.22836693178792</v>
      </c>
      <c r="T41" s="7">
        <f t="shared" si="10"/>
        <v>1.0046569112822934E-3</v>
      </c>
      <c r="V41" s="28">
        <f>+claims!D41</f>
        <v>0</v>
      </c>
      <c r="W41" s="28">
        <f>+claims!E41</f>
        <v>0</v>
      </c>
      <c r="X41" s="28">
        <f>+claims!F41</f>
        <v>0</v>
      </c>
      <c r="Z41" s="7">
        <f t="shared" si="5"/>
        <v>0</v>
      </c>
      <c r="AA41" s="7">
        <f t="shared" si="6"/>
        <v>0</v>
      </c>
      <c r="AB41" s="7">
        <f t="shared" si="8"/>
        <v>0</v>
      </c>
      <c r="AD41" s="7">
        <f t="shared" si="7"/>
        <v>0</v>
      </c>
    </row>
    <row r="42" spans="1:30" x14ac:dyDescent="0.2">
      <c r="A42" t="s">
        <v>61</v>
      </c>
      <c r="B42" t="s">
        <v>543</v>
      </c>
      <c r="C42" s="17">
        <v>86.713750000000005</v>
      </c>
      <c r="D42" s="17">
        <v>89.872076923076904</v>
      </c>
      <c r="E42" s="17">
        <v>90.1788076923077</v>
      </c>
      <c r="F42" s="17">
        <v>88.314299242424198</v>
      </c>
      <c r="G42" s="17">
        <f t="shared" si="0"/>
        <v>88.769733464452202</v>
      </c>
      <c r="H42" s="17">
        <v>86.07</v>
      </c>
      <c r="I42" s="17">
        <v>90.27</v>
      </c>
      <c r="J42" s="17">
        <v>94.76</v>
      </c>
      <c r="K42" s="17">
        <v>91.550000000000011</v>
      </c>
      <c r="L42" s="17">
        <f t="shared" si="1"/>
        <v>90.662499999999994</v>
      </c>
      <c r="M42" s="17">
        <v>92.72999999999999</v>
      </c>
      <c r="N42" s="17">
        <v>95.03</v>
      </c>
      <c r="O42" s="17">
        <v>93.143465909090907</v>
      </c>
      <c r="P42" s="17">
        <v>93.5572916666667</v>
      </c>
      <c r="Q42" s="17">
        <f t="shared" si="2"/>
        <v>93.615189393939389</v>
      </c>
      <c r="R42" s="17">
        <f t="shared" si="9"/>
        <v>91.823383607711733</v>
      </c>
      <c r="T42" s="7">
        <f t="shared" si="10"/>
        <v>4.8241272170524373E-4</v>
      </c>
      <c r="V42" s="28">
        <f>+claims!D42</f>
        <v>2</v>
      </c>
      <c r="W42" s="28">
        <f>+claims!E42</f>
        <v>0</v>
      </c>
      <c r="X42" s="28">
        <f>+claims!F42</f>
        <v>1</v>
      </c>
      <c r="Z42" s="7">
        <f t="shared" si="5"/>
        <v>0.02</v>
      </c>
      <c r="AA42" s="7">
        <f t="shared" si="6"/>
        <v>0</v>
      </c>
      <c r="AB42" s="7">
        <f t="shared" si="8"/>
        <v>0.01</v>
      </c>
      <c r="AD42" s="7">
        <f t="shared" si="7"/>
        <v>8.3333333333333332E-3</v>
      </c>
    </row>
    <row r="43" spans="1:30" x14ac:dyDescent="0.2">
      <c r="A43" t="s">
        <v>62</v>
      </c>
      <c r="B43" t="s">
        <v>63</v>
      </c>
      <c r="C43" s="17">
        <v>217.37067307692269</v>
      </c>
      <c r="D43" s="17">
        <v>217.46923076923085</v>
      </c>
      <c r="E43" s="17">
        <v>216.79807692307708</v>
      </c>
      <c r="F43" s="17">
        <v>220.67575757575796</v>
      </c>
      <c r="G43" s="17">
        <f t="shared" si="0"/>
        <v>218.07843458624714</v>
      </c>
      <c r="H43" s="17">
        <v>222.39571153846202</v>
      </c>
      <c r="I43" s="17">
        <v>224.60546875</v>
      </c>
      <c r="J43" s="17">
        <v>217.15530303030343</v>
      </c>
      <c r="K43" s="17">
        <v>216.6</v>
      </c>
      <c r="L43" s="17">
        <f t="shared" si="1"/>
        <v>220.18912082969138</v>
      </c>
      <c r="M43" s="17">
        <v>214.75576923076946</v>
      </c>
      <c r="N43" s="17">
        <v>213.828125</v>
      </c>
      <c r="O43" s="17">
        <v>194.07458333333346</v>
      </c>
      <c r="P43" s="17">
        <v>185.98390151515227</v>
      </c>
      <c r="Q43" s="17">
        <f t="shared" si="2"/>
        <v>202.1605947698138</v>
      </c>
      <c r="R43" s="17">
        <f t="shared" si="9"/>
        <v>210.82307675917855</v>
      </c>
      <c r="T43" s="7">
        <f t="shared" si="10"/>
        <v>1.107601683381305E-3</v>
      </c>
      <c r="V43" s="28">
        <f>+claims!D43</f>
        <v>3</v>
      </c>
      <c r="W43" s="28">
        <f>+claims!E43</f>
        <v>3</v>
      </c>
      <c r="X43" s="28">
        <f>+claims!F43</f>
        <v>1</v>
      </c>
      <c r="Z43" s="7">
        <f t="shared" si="5"/>
        <v>1.3756518409038467E-2</v>
      </c>
      <c r="AA43" s="7">
        <f t="shared" si="6"/>
        <v>1.3624651339247573E-2</v>
      </c>
      <c r="AB43" s="7">
        <f t="shared" si="8"/>
        <v>4.9465624155816835E-3</v>
      </c>
      <c r="AD43" s="7">
        <f t="shared" si="7"/>
        <v>9.3075847223797765E-3</v>
      </c>
    </row>
    <row r="44" spans="1:30" x14ac:dyDescent="0.2">
      <c r="A44" t="s">
        <v>64</v>
      </c>
      <c r="B44" t="s">
        <v>544</v>
      </c>
      <c r="C44" s="17">
        <v>2801.0853269230793</v>
      </c>
      <c r="D44" s="17">
        <v>2801.5028269230838</v>
      </c>
      <c r="E44" s="17">
        <v>2816.7715576923006</v>
      </c>
      <c r="F44" s="17">
        <v>2695.5285227272725</v>
      </c>
      <c r="G44" s="17">
        <f t="shared" si="0"/>
        <v>2778.722058566434</v>
      </c>
      <c r="H44" s="17">
        <v>2789.1228461538517</v>
      </c>
      <c r="I44" s="17">
        <v>2694.33158203125</v>
      </c>
      <c r="J44" s="17">
        <v>2697.4767992424304</v>
      </c>
      <c r="K44" s="17">
        <v>2674.6591856060595</v>
      </c>
      <c r="L44" s="17">
        <f t="shared" si="1"/>
        <v>2713.8976032583978</v>
      </c>
      <c r="M44" s="17">
        <v>3517.44</v>
      </c>
      <c r="N44" s="17">
        <v>3544.4100000000003</v>
      </c>
      <c r="O44" s="17">
        <v>3593.99</v>
      </c>
      <c r="P44" s="17">
        <v>3568.1400000000003</v>
      </c>
      <c r="Q44" s="17">
        <f t="shared" si="2"/>
        <v>3555.9949999999999</v>
      </c>
      <c r="R44" s="17">
        <f t="shared" si="9"/>
        <v>3145.7503775138721</v>
      </c>
      <c r="T44" s="7">
        <f t="shared" si="10"/>
        <v>1.6526835995339148E-2</v>
      </c>
      <c r="V44" s="28">
        <f>+claims!D44</f>
        <v>30</v>
      </c>
      <c r="W44" s="28">
        <f>+claims!E44</f>
        <v>55</v>
      </c>
      <c r="X44" s="28">
        <f>+claims!F44</f>
        <v>52</v>
      </c>
      <c r="Z44" s="7">
        <f t="shared" si="5"/>
        <v>1.0796329883916943E-2</v>
      </c>
      <c r="AA44" s="7">
        <f t="shared" si="6"/>
        <v>2.0266055703046838E-2</v>
      </c>
      <c r="AB44" s="7">
        <f t="shared" si="8"/>
        <v>1.4623192664781588E-2</v>
      </c>
      <c r="AD44" s="7">
        <f t="shared" si="7"/>
        <v>1.5866336547392564E-2</v>
      </c>
    </row>
    <row r="45" spans="1:30" x14ac:dyDescent="0.2">
      <c r="A45" t="s">
        <v>65</v>
      </c>
      <c r="B45" t="s">
        <v>545</v>
      </c>
      <c r="C45" s="17">
        <v>8</v>
      </c>
      <c r="D45" s="17">
        <v>6.7634615384615397</v>
      </c>
      <c r="E45" s="17">
        <v>6.5</v>
      </c>
      <c r="F45" s="17">
        <v>7.2727272727272698</v>
      </c>
      <c r="G45" s="17">
        <f t="shared" si="0"/>
        <v>7.1340472027972028</v>
      </c>
      <c r="H45" s="17">
        <v>7.5</v>
      </c>
      <c r="I45" s="17">
        <v>7.796875</v>
      </c>
      <c r="J45" s="17">
        <v>8.5</v>
      </c>
      <c r="K45" s="17">
        <v>8.5</v>
      </c>
      <c r="L45" s="17">
        <f t="shared" si="1"/>
        <v>8.07421875</v>
      </c>
      <c r="M45" s="17">
        <v>8.6846153846153804</v>
      </c>
      <c r="N45" s="17">
        <v>7.734375</v>
      </c>
      <c r="O45" s="17">
        <v>7.5</v>
      </c>
      <c r="P45" s="17">
        <v>7.6515151515151496</v>
      </c>
      <c r="Q45" s="17">
        <f t="shared" si="2"/>
        <v>7.8926263840326323</v>
      </c>
      <c r="R45" s="17">
        <f t="shared" si="9"/>
        <v>7.8267273091491836</v>
      </c>
      <c r="T45" s="7">
        <f t="shared" si="10"/>
        <v>4.1119295269950333E-5</v>
      </c>
      <c r="V45" s="28">
        <f>+claims!D45</f>
        <v>0</v>
      </c>
      <c r="W45" s="28">
        <f>+claims!E45</f>
        <v>0</v>
      </c>
      <c r="X45" s="28">
        <f>+claims!F45</f>
        <v>0</v>
      </c>
      <c r="Z45" s="7">
        <f t="shared" si="5"/>
        <v>0</v>
      </c>
      <c r="AA45" s="7">
        <f t="shared" si="6"/>
        <v>0</v>
      </c>
      <c r="AB45" s="7">
        <f t="shared" si="8"/>
        <v>0</v>
      </c>
      <c r="AD45" s="7">
        <f t="shared" si="7"/>
        <v>0</v>
      </c>
    </row>
    <row r="46" spans="1:30" x14ac:dyDescent="0.2">
      <c r="A46" t="s">
        <v>66</v>
      </c>
      <c r="B46" t="s">
        <v>67</v>
      </c>
      <c r="C46" s="17">
        <v>103.01224999999999</v>
      </c>
      <c r="D46" s="17">
        <v>102.60250000000001</v>
      </c>
      <c r="E46" s="17">
        <v>100.95</v>
      </c>
      <c r="F46" s="17">
        <v>102.55303030303</v>
      </c>
      <c r="G46" s="17">
        <f t="shared" si="0"/>
        <v>102.27944507575751</v>
      </c>
      <c r="H46" s="17">
        <v>102.31874999999999</v>
      </c>
      <c r="I46" s="17">
        <v>104.09765625</v>
      </c>
      <c r="J46" s="17">
        <v>104.42992424242399</v>
      </c>
      <c r="K46" s="17">
        <v>95.815814393939405</v>
      </c>
      <c r="L46" s="17">
        <f t="shared" si="1"/>
        <v>101.66553622159086</v>
      </c>
      <c r="M46" s="17">
        <v>95.91</v>
      </c>
      <c r="N46" s="17">
        <v>96.7</v>
      </c>
      <c r="O46" s="17">
        <v>95.92</v>
      </c>
      <c r="P46" s="17">
        <v>97.51</v>
      </c>
      <c r="Q46" s="17">
        <f t="shared" si="2"/>
        <v>96.51</v>
      </c>
      <c r="R46" s="17">
        <f t="shared" si="9"/>
        <v>99.190086253156551</v>
      </c>
      <c r="T46" s="7">
        <f t="shared" si="10"/>
        <v>5.2111518434117508E-4</v>
      </c>
      <c r="V46" s="28">
        <f>+claims!D46</f>
        <v>0</v>
      </c>
      <c r="W46" s="28">
        <f>+claims!E46</f>
        <v>0</v>
      </c>
      <c r="X46" s="28">
        <f>+claims!F46</f>
        <v>0</v>
      </c>
      <c r="Z46" s="7">
        <f t="shared" si="5"/>
        <v>0</v>
      </c>
      <c r="AA46" s="7">
        <f t="shared" si="6"/>
        <v>0</v>
      </c>
      <c r="AB46" s="7">
        <f t="shared" si="8"/>
        <v>0</v>
      </c>
      <c r="AD46" s="7">
        <f t="shared" si="7"/>
        <v>0</v>
      </c>
    </row>
    <row r="47" spans="1:30" x14ac:dyDescent="0.2">
      <c r="A47" t="s">
        <v>68</v>
      </c>
      <c r="B47" t="s">
        <v>69</v>
      </c>
      <c r="C47" s="17">
        <v>285.12692307692299</v>
      </c>
      <c r="D47" s="17">
        <v>293.52596153846201</v>
      </c>
      <c r="E47" s="17">
        <v>299.63653846153801</v>
      </c>
      <c r="F47" s="17">
        <v>302.28787878787898</v>
      </c>
      <c r="G47" s="17">
        <f t="shared" si="0"/>
        <v>295.14432546620048</v>
      </c>
      <c r="H47" s="17">
        <v>320.28028846153802</v>
      </c>
      <c r="I47" s="17">
        <v>333.53173828125</v>
      </c>
      <c r="J47" s="17">
        <v>338.52746212121201</v>
      </c>
      <c r="K47" s="17">
        <v>346.05729166666703</v>
      </c>
      <c r="L47" s="17">
        <f t="shared" si="1"/>
        <v>334.59919513266675</v>
      </c>
      <c r="M47" s="17">
        <v>360.46346153846201</v>
      </c>
      <c r="N47" s="17">
        <v>363.15576171875</v>
      </c>
      <c r="O47" s="17">
        <v>369.17234848484901</v>
      </c>
      <c r="P47" s="17">
        <v>362.26136363636402</v>
      </c>
      <c r="Q47" s="17">
        <f t="shared" si="2"/>
        <v>363.76323384460625</v>
      </c>
      <c r="R47" s="17">
        <f t="shared" si="9"/>
        <v>342.60540287755879</v>
      </c>
      <c r="T47" s="7">
        <f t="shared" si="10"/>
        <v>1.7999467932828818E-3</v>
      </c>
      <c r="V47" s="28">
        <f>+claims!D47</f>
        <v>1</v>
      </c>
      <c r="W47" s="28">
        <f>+claims!E47</f>
        <v>5</v>
      </c>
      <c r="X47" s="28">
        <f>+claims!F47</f>
        <v>4</v>
      </c>
      <c r="Z47" s="7">
        <f t="shared" si="5"/>
        <v>3.3881728826072877E-3</v>
      </c>
      <c r="AA47" s="7">
        <f t="shared" si="6"/>
        <v>1.4943251725448794E-2</v>
      </c>
      <c r="AB47" s="7">
        <f t="shared" si="8"/>
        <v>1.0996163514723798E-2</v>
      </c>
      <c r="AD47" s="7">
        <f t="shared" si="7"/>
        <v>1.104386114627938E-2</v>
      </c>
    </row>
    <row r="48" spans="1:30" x14ac:dyDescent="0.2">
      <c r="A48" t="s">
        <v>70</v>
      </c>
      <c r="B48" t="s">
        <v>71</v>
      </c>
      <c r="C48" s="17">
        <v>12.3384615384615</v>
      </c>
      <c r="D48" s="17">
        <v>12</v>
      </c>
      <c r="E48" s="17">
        <v>12</v>
      </c>
      <c r="F48" s="17">
        <v>12</v>
      </c>
      <c r="G48" s="17">
        <f t="shared" si="0"/>
        <v>12.084615384615375</v>
      </c>
      <c r="H48" s="17">
        <v>11.3384615384615</v>
      </c>
      <c r="I48" s="17">
        <v>10.95</v>
      </c>
      <c r="J48" s="17">
        <v>11.6515151515152</v>
      </c>
      <c r="K48" s="17">
        <v>12</v>
      </c>
      <c r="L48" s="17">
        <f t="shared" si="1"/>
        <v>11.484994172494174</v>
      </c>
      <c r="M48" s="17">
        <v>11.3384615384615</v>
      </c>
      <c r="N48" s="17">
        <v>10.87109375</v>
      </c>
      <c r="O48" s="17">
        <v>10</v>
      </c>
      <c r="P48" s="17">
        <v>9.73</v>
      </c>
      <c r="Q48" s="17">
        <f t="shared" si="2"/>
        <v>10.484888822115376</v>
      </c>
      <c r="R48" s="17">
        <f t="shared" si="9"/>
        <v>11.084878365991642</v>
      </c>
      <c r="T48" s="7">
        <f t="shared" si="10"/>
        <v>5.8236650972862837E-5</v>
      </c>
      <c r="V48" s="28">
        <f>+claims!D48</f>
        <v>0</v>
      </c>
      <c r="W48" s="28">
        <f>+claims!E48</f>
        <v>0</v>
      </c>
      <c r="X48" s="28">
        <f>+claims!F48</f>
        <v>0</v>
      </c>
      <c r="Z48" s="7">
        <f t="shared" si="5"/>
        <v>0</v>
      </c>
      <c r="AA48" s="7">
        <f t="shared" si="6"/>
        <v>0</v>
      </c>
      <c r="AB48" s="7">
        <f t="shared" si="8"/>
        <v>0</v>
      </c>
      <c r="AD48" s="7">
        <f t="shared" si="7"/>
        <v>0</v>
      </c>
    </row>
    <row r="49" spans="1:30" x14ac:dyDescent="0.2">
      <c r="A49" t="s">
        <v>72</v>
      </c>
      <c r="B49" t="s">
        <v>73</v>
      </c>
      <c r="C49" s="17">
        <v>13.625</v>
      </c>
      <c r="D49" s="17">
        <v>12.625</v>
      </c>
      <c r="E49" s="17">
        <v>12.932692307692299</v>
      </c>
      <c r="F49" s="17">
        <v>13.465909090909101</v>
      </c>
      <c r="G49" s="17">
        <f t="shared" si="0"/>
        <v>13.16215034965035</v>
      </c>
      <c r="H49" s="17">
        <v>13.4096153846154</v>
      </c>
      <c r="I49" s="17">
        <v>13.625</v>
      </c>
      <c r="J49" s="17">
        <v>13.625</v>
      </c>
      <c r="K49" s="17">
        <v>13.625</v>
      </c>
      <c r="L49" s="17">
        <f t="shared" si="1"/>
        <v>13.57115384615385</v>
      </c>
      <c r="M49" s="17">
        <v>12.625</v>
      </c>
      <c r="N49" s="17">
        <v>11.984375</v>
      </c>
      <c r="O49" s="17">
        <v>11.625</v>
      </c>
      <c r="P49" s="17">
        <v>11.37</v>
      </c>
      <c r="Q49" s="17">
        <f t="shared" si="2"/>
        <v>11.901093749999999</v>
      </c>
      <c r="R49" s="17">
        <f t="shared" si="9"/>
        <v>12.667956548659674</v>
      </c>
      <c r="T49" s="7">
        <f t="shared" si="10"/>
        <v>6.6553672463115761E-5</v>
      </c>
      <c r="V49" s="28">
        <f>+claims!D49</f>
        <v>0</v>
      </c>
      <c r="W49" s="28">
        <f>+claims!E49</f>
        <v>0</v>
      </c>
      <c r="X49" s="28">
        <f>+claims!F49</f>
        <v>0</v>
      </c>
      <c r="Z49" s="7">
        <f t="shared" si="5"/>
        <v>0</v>
      </c>
      <c r="AA49" s="7">
        <f t="shared" si="6"/>
        <v>0</v>
      </c>
      <c r="AB49" s="7">
        <f t="shared" si="8"/>
        <v>0</v>
      </c>
      <c r="AD49" s="7">
        <f t="shared" si="7"/>
        <v>0</v>
      </c>
    </row>
    <row r="50" spans="1:30" x14ac:dyDescent="0.2">
      <c r="A50" t="s">
        <v>74</v>
      </c>
      <c r="B50" t="s">
        <v>75</v>
      </c>
      <c r="C50" s="17">
        <v>9.5</v>
      </c>
      <c r="D50" s="17">
        <v>9.5</v>
      </c>
      <c r="E50" s="17">
        <v>9.5</v>
      </c>
      <c r="F50" s="17">
        <v>9.5</v>
      </c>
      <c r="G50" s="17">
        <f t="shared" si="0"/>
        <v>9.5</v>
      </c>
      <c r="H50" s="17">
        <v>9.5</v>
      </c>
      <c r="I50" s="17">
        <v>9.5</v>
      </c>
      <c r="J50" s="17">
        <v>9.5</v>
      </c>
      <c r="K50" s="17">
        <v>9.5</v>
      </c>
      <c r="L50" s="17">
        <f t="shared" si="1"/>
        <v>9.5</v>
      </c>
      <c r="M50" s="17">
        <v>9.2615384615384606</v>
      </c>
      <c r="N50" s="17">
        <v>8.4676923076923103</v>
      </c>
      <c r="O50" s="17">
        <v>8.6</v>
      </c>
      <c r="P50" s="17">
        <v>8.7323076923076908</v>
      </c>
      <c r="Q50" s="17">
        <f t="shared" si="2"/>
        <v>8.7653846153846153</v>
      </c>
      <c r="R50" s="17">
        <f t="shared" si="9"/>
        <v>9.1326923076923077</v>
      </c>
      <c r="T50" s="7">
        <f t="shared" si="10"/>
        <v>4.7980446587250102E-5</v>
      </c>
      <c r="V50" s="28">
        <f>+claims!D50</f>
        <v>0</v>
      </c>
      <c r="W50" s="28">
        <f>+claims!E50</f>
        <v>0</v>
      </c>
      <c r="X50" s="28">
        <f>+claims!F50</f>
        <v>0</v>
      </c>
      <c r="Z50" s="7">
        <f t="shared" si="5"/>
        <v>0</v>
      </c>
      <c r="AA50" s="7">
        <f t="shared" si="6"/>
        <v>0</v>
      </c>
      <c r="AB50" s="7">
        <f t="shared" si="8"/>
        <v>0</v>
      </c>
      <c r="AD50" s="7">
        <f t="shared" si="7"/>
        <v>0</v>
      </c>
    </row>
    <row r="51" spans="1:30" x14ac:dyDescent="0.2">
      <c r="A51" t="s">
        <v>76</v>
      </c>
      <c r="B51" t="s">
        <v>77</v>
      </c>
      <c r="C51" s="17">
        <v>35.692307692307701</v>
      </c>
      <c r="D51" s="17">
        <v>34.942307692307701</v>
      </c>
      <c r="E51" s="17">
        <v>34.930769230769201</v>
      </c>
      <c r="F51" s="17">
        <v>33.923295454545503</v>
      </c>
      <c r="G51" s="17">
        <f t="shared" si="0"/>
        <v>34.872170017482524</v>
      </c>
      <c r="H51" s="17">
        <v>33.507692307692302</v>
      </c>
      <c r="I51" s="17">
        <v>34.989707031249999</v>
      </c>
      <c r="J51" s="17">
        <v>35</v>
      </c>
      <c r="K51" s="17">
        <v>33.637310606060602</v>
      </c>
      <c r="L51" s="17">
        <f t="shared" si="1"/>
        <v>34.283677486250724</v>
      </c>
      <c r="M51" s="17">
        <v>33.785096153846197</v>
      </c>
      <c r="N51" s="17">
        <v>33.71630859375</v>
      </c>
      <c r="O51" s="17">
        <v>33.325757575757599</v>
      </c>
      <c r="P51" s="17">
        <v>32.973484848484901</v>
      </c>
      <c r="Q51" s="17">
        <f t="shared" si="2"/>
        <v>33.450161792959676</v>
      </c>
      <c r="R51" s="17">
        <f t="shared" si="9"/>
        <v>33.965001728143832</v>
      </c>
      <c r="T51" s="7">
        <f t="shared" si="10"/>
        <v>1.7844200771774955E-4</v>
      </c>
      <c r="V51" s="28">
        <f>+claims!D51</f>
        <v>1</v>
      </c>
      <c r="W51" s="28">
        <f>+claims!E51</f>
        <v>0</v>
      </c>
      <c r="X51" s="28">
        <f>+claims!F51</f>
        <v>0</v>
      </c>
      <c r="Z51" s="7">
        <f t="shared" si="5"/>
        <v>0.01</v>
      </c>
      <c r="AA51" s="7">
        <f t="shared" si="6"/>
        <v>0</v>
      </c>
      <c r="AB51" s="7">
        <f t="shared" si="8"/>
        <v>0</v>
      </c>
      <c r="AD51" s="7">
        <f t="shared" si="7"/>
        <v>1.6666666666666668E-3</v>
      </c>
    </row>
    <row r="52" spans="1:30" x14ac:dyDescent="0.2">
      <c r="A52" t="s">
        <v>78</v>
      </c>
      <c r="B52" t="s">
        <v>79</v>
      </c>
      <c r="C52" s="17">
        <v>13.23</v>
      </c>
      <c r="D52" s="17">
        <v>12.1230769230769</v>
      </c>
      <c r="E52" s="17">
        <v>12</v>
      </c>
      <c r="F52" s="17">
        <v>11.409090909090899</v>
      </c>
      <c r="G52" s="17">
        <f>AVERAGE(C52:F52)</f>
        <v>12.190541958041949</v>
      </c>
      <c r="H52" s="17">
        <v>9.9999999999999769</v>
      </c>
      <c r="I52" s="17">
        <v>10</v>
      </c>
      <c r="J52" s="17">
        <v>9.9999999999999911</v>
      </c>
      <c r="K52" s="17">
        <v>10</v>
      </c>
      <c r="L52" s="17">
        <f t="shared" si="1"/>
        <v>9.9999999999999929</v>
      </c>
      <c r="M52" s="17">
        <v>10.1389423076923</v>
      </c>
      <c r="N52" s="17">
        <v>9.7177734375</v>
      </c>
      <c r="O52" s="17">
        <v>10.119318181818199</v>
      </c>
      <c r="P52" s="17">
        <v>10.126420454545499</v>
      </c>
      <c r="Q52" s="17">
        <f t="shared" si="2"/>
        <v>10.025613595389</v>
      </c>
      <c r="R52" s="17">
        <f t="shared" ref="R52:R102" si="11">IF(G52&gt;0,(+G52+(L52*2)+(Q52*3))/6,IF(L52&gt;0,((L52*2)+(Q52*3))/5,Q52))</f>
        <v>10.377897124034822</v>
      </c>
      <c r="T52" s="7">
        <f t="shared" si="10"/>
        <v>5.4522381995539947E-5</v>
      </c>
      <c r="V52" s="28">
        <f>+claims!D52</f>
        <v>0</v>
      </c>
      <c r="W52" s="28">
        <f>+claims!E52</f>
        <v>0</v>
      </c>
      <c r="X52" s="28">
        <f>+claims!F52</f>
        <v>0</v>
      </c>
      <c r="Z52" s="7">
        <f t="shared" si="5"/>
        <v>0</v>
      </c>
      <c r="AA52" s="7">
        <f t="shared" si="6"/>
        <v>0</v>
      </c>
      <c r="AB52" s="7">
        <f t="shared" si="8"/>
        <v>0</v>
      </c>
      <c r="AD52" s="7">
        <f t="shared" si="7"/>
        <v>0</v>
      </c>
    </row>
    <row r="53" spans="1:30" x14ac:dyDescent="0.2">
      <c r="A53" t="s">
        <v>80</v>
      </c>
      <c r="B53" t="s">
        <v>81</v>
      </c>
      <c r="C53" s="17">
        <v>110.823076923077</v>
      </c>
      <c r="D53" s="17">
        <v>110.934615384615</v>
      </c>
      <c r="E53" s="17">
        <v>109.946153846154</v>
      </c>
      <c r="F53" s="17">
        <v>112.67</v>
      </c>
      <c r="G53" s="17">
        <f>AVERAGE(C53:F53)</f>
        <v>111.09346153846151</v>
      </c>
      <c r="H53" s="17">
        <v>112.315384615385</v>
      </c>
      <c r="I53" s="17">
        <v>112.236328125</v>
      </c>
      <c r="J53" s="17">
        <v>113.094696969697</v>
      </c>
      <c r="K53" s="17">
        <v>112.86742424242399</v>
      </c>
      <c r="L53" s="17">
        <f t="shared" si="1"/>
        <v>112.62845848812651</v>
      </c>
      <c r="M53" s="17">
        <v>113.583173076923</v>
      </c>
      <c r="N53" s="17">
        <v>112.359375</v>
      </c>
      <c r="O53" s="17">
        <v>110.036458333333</v>
      </c>
      <c r="P53" s="17">
        <v>108.60321969697</v>
      </c>
      <c r="Q53" s="17">
        <f t="shared" si="2"/>
        <v>111.1455565268065</v>
      </c>
      <c r="R53" s="17">
        <f t="shared" si="11"/>
        <v>111.63117468252233</v>
      </c>
      <c r="T53" s="7">
        <f t="shared" si="10"/>
        <v>5.8647695924403224E-4</v>
      </c>
      <c r="V53" s="28">
        <f>+claims!D53</f>
        <v>2</v>
      </c>
      <c r="W53" s="28">
        <f>+claims!E53</f>
        <v>1</v>
      </c>
      <c r="X53" s="28">
        <f>+claims!F53</f>
        <v>0</v>
      </c>
      <c r="Z53" s="7">
        <f t="shared" si="5"/>
        <v>1.8002859685019201E-2</v>
      </c>
      <c r="AA53" s="7">
        <f t="shared" si="6"/>
        <v>8.878750658790395E-3</v>
      </c>
      <c r="AB53" s="7">
        <f t="shared" si="8"/>
        <v>0</v>
      </c>
      <c r="AD53" s="7">
        <f t="shared" si="7"/>
        <v>5.9600601670999993E-3</v>
      </c>
    </row>
    <row r="54" spans="1:30" x14ac:dyDescent="0.2">
      <c r="A54" t="s">
        <v>82</v>
      </c>
      <c r="B54" t="s">
        <v>508</v>
      </c>
      <c r="C54" s="17">
        <v>311.941653846154</v>
      </c>
      <c r="D54" s="17">
        <v>314.095192307692</v>
      </c>
      <c r="E54" s="17">
        <v>315.24592307692302</v>
      </c>
      <c r="F54" s="17">
        <v>319.18087121212062</v>
      </c>
      <c r="G54" s="17">
        <f>AVERAGE(C54:F54)</f>
        <v>315.11591011072238</v>
      </c>
      <c r="H54" s="17">
        <v>321.03701923076898</v>
      </c>
      <c r="I54" s="17">
        <v>320.1533203125</v>
      </c>
      <c r="J54" s="17">
        <v>317.19034090909099</v>
      </c>
      <c r="K54" s="17">
        <v>318.44933712121201</v>
      </c>
      <c r="L54" s="17">
        <f t="shared" si="1"/>
        <v>319.20750439339298</v>
      </c>
      <c r="M54" s="17">
        <v>318.25528846153799</v>
      </c>
      <c r="N54" s="17">
        <v>318.49755859375</v>
      </c>
      <c r="O54" s="17">
        <v>314.57054924242402</v>
      </c>
      <c r="P54" s="17">
        <v>314.41808712121201</v>
      </c>
      <c r="Q54" s="17">
        <f t="shared" si="2"/>
        <v>316.43537085473099</v>
      </c>
      <c r="R54" s="17">
        <f t="shared" si="11"/>
        <v>317.1395052436169</v>
      </c>
      <c r="T54" s="7">
        <f t="shared" si="10"/>
        <v>1.6661565482975591E-3</v>
      </c>
      <c r="V54" s="28">
        <f>+claims!D54</f>
        <v>1</v>
      </c>
      <c r="W54" s="28">
        <f>+claims!E54</f>
        <v>3</v>
      </c>
      <c r="X54" s="28">
        <f>+claims!F54</f>
        <v>3</v>
      </c>
      <c r="Z54" s="7">
        <f t="shared" si="5"/>
        <v>3.173435449986101E-3</v>
      </c>
      <c r="AA54" s="7">
        <f t="shared" si="6"/>
        <v>9.3982752871084908E-3</v>
      </c>
      <c r="AB54" s="7">
        <f t="shared" si="8"/>
        <v>9.4806089214888641E-3</v>
      </c>
      <c r="AD54" s="7">
        <f t="shared" si="7"/>
        <v>8.4019687981116125E-3</v>
      </c>
    </row>
    <row r="55" spans="1:30" x14ac:dyDescent="0.2">
      <c r="A55" t="s">
        <v>83</v>
      </c>
      <c r="B55" t="s">
        <v>84</v>
      </c>
      <c r="C55" s="17">
        <v>2</v>
      </c>
      <c r="D55" s="17">
        <v>2</v>
      </c>
      <c r="E55" s="17">
        <v>2</v>
      </c>
      <c r="F55" s="17">
        <v>1.9696969696969699</v>
      </c>
      <c r="G55" s="17">
        <f>AVERAGE(C55:F55)</f>
        <v>1.9924242424242424</v>
      </c>
      <c r="H55" s="17">
        <v>2</v>
      </c>
      <c r="I55" s="17">
        <v>5</v>
      </c>
      <c r="J55" s="17">
        <v>5</v>
      </c>
      <c r="K55" s="17">
        <v>5</v>
      </c>
      <c r="L55" s="17">
        <f t="shared" si="1"/>
        <v>4.25</v>
      </c>
      <c r="M55" s="17">
        <v>2</v>
      </c>
      <c r="N55" s="17">
        <v>5</v>
      </c>
      <c r="O55" s="17">
        <v>5</v>
      </c>
      <c r="P55" s="17">
        <v>4.95</v>
      </c>
      <c r="Q55" s="17">
        <f t="shared" si="2"/>
        <v>4.2374999999999998</v>
      </c>
      <c r="R55" s="17">
        <f t="shared" si="11"/>
        <v>3.8674873737373736</v>
      </c>
      <c r="T55" s="7">
        <f t="shared" si="10"/>
        <v>2.0318627312799434E-5</v>
      </c>
      <c r="V55" s="28">
        <f>+claims!D55</f>
        <v>0</v>
      </c>
      <c r="W55" s="28">
        <f>+claims!E55</f>
        <v>0</v>
      </c>
      <c r="X55" s="28">
        <f>+claims!F55</f>
        <v>0</v>
      </c>
      <c r="Z55" s="7">
        <f t="shared" ref="Z55:Z102" si="12">IF(G55&gt;100,IF(V55&lt;1,0,+V55/G55),IF(V55&lt;1,0,+V55/100))</f>
        <v>0</v>
      </c>
      <c r="AA55" s="7">
        <f t="shared" ref="AA55:AA102" si="13">IF(L55&gt;100,IF(W55&lt;1,0,+W55/L55),IF(W55&lt;1,0,+W55/100))</f>
        <v>0</v>
      </c>
      <c r="AB55" s="7">
        <f t="shared" si="8"/>
        <v>0</v>
      </c>
      <c r="AD55" s="7">
        <f t="shared" si="7"/>
        <v>0</v>
      </c>
    </row>
    <row r="56" spans="1:30" x14ac:dyDescent="0.2">
      <c r="A56" t="s">
        <v>85</v>
      </c>
      <c r="B56" t="s">
        <v>86</v>
      </c>
      <c r="C56" s="17">
        <v>600.69773076923104</v>
      </c>
      <c r="D56" s="17">
        <v>603.36730769230803</v>
      </c>
      <c r="E56" s="17">
        <v>597.68055769230796</v>
      </c>
      <c r="F56" s="17">
        <v>620.94000000000005</v>
      </c>
      <c r="G56" s="17">
        <f t="shared" ref="G56:G90" si="14">AVERAGE(C56:F56)</f>
        <v>605.6713990384618</v>
      </c>
      <c r="H56" s="17">
        <v>624.26874999999995</v>
      </c>
      <c r="I56" s="17">
        <v>627.47091796874997</v>
      </c>
      <c r="J56" s="17">
        <v>615.37246212121204</v>
      </c>
      <c r="K56" s="17">
        <v>614.43560606060601</v>
      </c>
      <c r="L56" s="17">
        <f t="shared" ref="L56:L90" si="15">AVERAGE(H56:K56)</f>
        <v>620.38693403764205</v>
      </c>
      <c r="M56" s="17">
        <v>614.26586538461504</v>
      </c>
      <c r="N56" s="17">
        <v>605.28046874999995</v>
      </c>
      <c r="O56" s="17">
        <v>593.66056818181801</v>
      </c>
      <c r="P56" s="17">
        <v>593.770170454545</v>
      </c>
      <c r="Q56" s="17">
        <f t="shared" ref="Q56:Q105" si="16">AVERAGE(M56:P56)</f>
        <v>601.74426819274447</v>
      </c>
      <c r="R56" s="17">
        <f t="shared" si="11"/>
        <v>608.61301194866326</v>
      </c>
      <c r="T56" s="7">
        <f t="shared" si="10"/>
        <v>3.197471581026803E-3</v>
      </c>
      <c r="V56" s="28">
        <f>+claims!D56</f>
        <v>39</v>
      </c>
      <c r="W56" s="28">
        <f>+claims!E56</f>
        <v>30</v>
      </c>
      <c r="X56" s="28">
        <f>+claims!F56</f>
        <v>49</v>
      </c>
      <c r="Z56" s="7">
        <f t="shared" si="12"/>
        <v>6.4391351584233203E-2</v>
      </c>
      <c r="AA56" s="7">
        <f t="shared" si="13"/>
        <v>4.8356917842792196E-2</v>
      </c>
      <c r="AB56" s="7">
        <f t="shared" si="8"/>
        <v>8.142994057453129E-2</v>
      </c>
      <c r="AD56" s="7">
        <f t="shared" si="7"/>
        <v>6.7565834832235244E-2</v>
      </c>
    </row>
    <row r="57" spans="1:30" x14ac:dyDescent="0.2">
      <c r="A57" t="s">
        <v>87</v>
      </c>
      <c r="B57" t="s">
        <v>88</v>
      </c>
      <c r="C57" s="17">
        <v>323.41278846153898</v>
      </c>
      <c r="D57" s="17">
        <v>318.39326923076902</v>
      </c>
      <c r="E57" s="17">
        <v>306.81855769230799</v>
      </c>
      <c r="F57" s="17">
        <v>305.38087121212101</v>
      </c>
      <c r="G57" s="17">
        <f t="shared" si="14"/>
        <v>313.50137164918425</v>
      </c>
      <c r="H57" s="17">
        <v>320.90409615384601</v>
      </c>
      <c r="I57" s="17">
        <v>332.75390625</v>
      </c>
      <c r="J57" s="17">
        <v>333.51115530303099</v>
      </c>
      <c r="K57" s="17">
        <v>338.86164772727199</v>
      </c>
      <c r="L57" s="17">
        <f t="shared" si="15"/>
        <v>331.50770135853725</v>
      </c>
      <c r="M57" s="17">
        <v>333.45721153846199</v>
      </c>
      <c r="N57" s="17">
        <v>336.81435546875002</v>
      </c>
      <c r="O57" s="17">
        <v>328.37310606060601</v>
      </c>
      <c r="P57" s="17">
        <v>324.90873106060599</v>
      </c>
      <c r="Q57" s="17">
        <f t="shared" si="16"/>
        <v>330.88835103210602</v>
      </c>
      <c r="R57" s="17">
        <f t="shared" si="11"/>
        <v>328.19697124376279</v>
      </c>
      <c r="T57" s="7">
        <f t="shared" si="10"/>
        <v>1.7242491828609141E-3</v>
      </c>
      <c r="V57" s="28">
        <f>+claims!D57</f>
        <v>5</v>
      </c>
      <c r="W57" s="28">
        <f>+claims!E57</f>
        <v>4</v>
      </c>
      <c r="X57" s="28">
        <f>+claims!F57</f>
        <v>2</v>
      </c>
      <c r="Z57" s="7">
        <f t="shared" si="12"/>
        <v>1.5948893536565201E-2</v>
      </c>
      <c r="AA57" s="7">
        <f t="shared" si="13"/>
        <v>1.2066084690062326E-2</v>
      </c>
      <c r="AB57" s="7">
        <f t="shared" si="8"/>
        <v>6.0443348753789778E-3</v>
      </c>
      <c r="AD57" s="7">
        <f t="shared" si="7"/>
        <v>9.7023445904711302E-3</v>
      </c>
    </row>
    <row r="58" spans="1:30" x14ac:dyDescent="0.2">
      <c r="A58" t="s">
        <v>89</v>
      </c>
      <c r="B58" t="s">
        <v>90</v>
      </c>
      <c r="C58" s="17">
        <v>8083.6559807692329</v>
      </c>
      <c r="D58" s="17">
        <v>8110.8922884615413</v>
      </c>
      <c r="E58" s="17">
        <v>8163.2049807692329</v>
      </c>
      <c r="F58" s="17">
        <v>8163.1936363636369</v>
      </c>
      <c r="G58" s="17">
        <f t="shared" si="14"/>
        <v>8130.2367215909117</v>
      </c>
      <c r="H58" s="17">
        <v>8192.122442307691</v>
      </c>
      <c r="I58" s="17">
        <v>8226.8745312499996</v>
      </c>
      <c r="J58" s="17">
        <v>8106.4469696969736</v>
      </c>
      <c r="K58" s="17">
        <v>8198.6116856060617</v>
      </c>
      <c r="L58" s="17">
        <f t="shared" si="15"/>
        <v>8181.0139072151815</v>
      </c>
      <c r="M58" s="17">
        <v>8063.3</v>
      </c>
      <c r="N58" s="17">
        <v>8165.0690820312493</v>
      </c>
      <c r="O58" s="17">
        <v>8151.7617803030253</v>
      </c>
      <c r="P58" s="17">
        <v>8181.0502462121194</v>
      </c>
      <c r="Q58" s="17">
        <f t="shared" si="16"/>
        <v>8140.2952771365981</v>
      </c>
      <c r="R58" s="17">
        <f t="shared" si="11"/>
        <v>8152.1917279051777</v>
      </c>
      <c r="T58" s="7">
        <f t="shared" si="10"/>
        <v>4.2829188435519853E-2</v>
      </c>
      <c r="V58" s="28">
        <f>+claims!D58</f>
        <v>392</v>
      </c>
      <c r="W58" s="28">
        <f>+claims!E58</f>
        <v>431</v>
      </c>
      <c r="X58" s="28">
        <f>+claims!F58</f>
        <v>407</v>
      </c>
      <c r="Z58" s="7">
        <f t="shared" si="12"/>
        <v>4.821507828412825E-2</v>
      </c>
      <c r="AA58" s="7">
        <f t="shared" si="13"/>
        <v>5.2682956524481996E-2</v>
      </c>
      <c r="AB58" s="7">
        <f t="shared" ref="AB58:AB108" si="17">IF(Q58&gt;100,IF(X58&lt;1,0,+X58/Q58),IF(X58&lt;1,0,+X58/100))</f>
        <v>4.9998186324165493E-2</v>
      </c>
      <c r="AD58" s="7">
        <f t="shared" si="7"/>
        <v>5.0595925050931446E-2</v>
      </c>
    </row>
    <row r="59" spans="1:30" x14ac:dyDescent="0.2">
      <c r="A59" t="s">
        <v>91</v>
      </c>
      <c r="B59" t="s">
        <v>92</v>
      </c>
      <c r="C59" s="17">
        <v>39.671153846153899</v>
      </c>
      <c r="D59" s="17">
        <v>39.676923076923103</v>
      </c>
      <c r="E59" s="17">
        <v>42.769230769230802</v>
      </c>
      <c r="F59" s="17">
        <v>41.947443181818201</v>
      </c>
      <c r="G59" s="17">
        <f t="shared" si="14"/>
        <v>41.016187718531498</v>
      </c>
      <c r="H59" s="17">
        <v>41.015384615384598</v>
      </c>
      <c r="I59" s="17">
        <v>43.95068359375</v>
      </c>
      <c r="J59" s="17">
        <v>42.672348484848499</v>
      </c>
      <c r="K59" s="17">
        <v>44.696969696969703</v>
      </c>
      <c r="L59" s="17">
        <f t="shared" si="15"/>
        <v>43.083846597738201</v>
      </c>
      <c r="M59" s="17">
        <v>44.992307692307698</v>
      </c>
      <c r="N59" s="17">
        <v>44.1806640625</v>
      </c>
      <c r="O59" s="17">
        <v>43.355113636363598</v>
      </c>
      <c r="P59" s="17">
        <v>41.2604166666667</v>
      </c>
      <c r="Q59" s="17">
        <f t="shared" si="16"/>
        <v>43.447125514459501</v>
      </c>
      <c r="R59" s="17">
        <f t="shared" si="11"/>
        <v>42.920876242897727</v>
      </c>
      <c r="T59" s="7">
        <f t="shared" si="10"/>
        <v>2.2549350625945876E-4</v>
      </c>
      <c r="V59" s="28">
        <f>+claims!D59</f>
        <v>1</v>
      </c>
      <c r="W59" s="28">
        <f>+claims!E59</f>
        <v>2</v>
      </c>
      <c r="X59" s="28">
        <f>+claims!F59</f>
        <v>0</v>
      </c>
      <c r="Z59" s="7">
        <f t="shared" si="12"/>
        <v>0.01</v>
      </c>
      <c r="AA59" s="7">
        <f t="shared" si="13"/>
        <v>0.02</v>
      </c>
      <c r="AB59" s="7">
        <f t="shared" si="17"/>
        <v>0</v>
      </c>
      <c r="AD59" s="7">
        <f t="shared" si="7"/>
        <v>8.3333333333333332E-3</v>
      </c>
    </row>
    <row r="60" spans="1:30" x14ac:dyDescent="0.2">
      <c r="A60" t="s">
        <v>93</v>
      </c>
      <c r="B60" t="s">
        <v>94</v>
      </c>
      <c r="C60" s="17">
        <v>16.428000000000001</v>
      </c>
      <c r="D60" s="17">
        <v>16.428000000000001</v>
      </c>
      <c r="E60" s="17">
        <v>16.428000000000001</v>
      </c>
      <c r="F60" s="17">
        <v>16.427992424242401</v>
      </c>
      <c r="G60" s="17">
        <f t="shared" si="14"/>
        <v>16.427998106060603</v>
      </c>
      <c r="H60" s="17">
        <v>18.428000000000001</v>
      </c>
      <c r="I60" s="17">
        <v>18.427988281249998</v>
      </c>
      <c r="J60" s="17">
        <v>18.427992424242401</v>
      </c>
      <c r="K60" s="17">
        <v>18.428011363636401</v>
      </c>
      <c r="L60" s="17">
        <f t="shared" si="15"/>
        <v>18.427998017282199</v>
      </c>
      <c r="M60" s="17">
        <v>18.428000000000001</v>
      </c>
      <c r="N60" s="17">
        <v>18.427988281249998</v>
      </c>
      <c r="O60" s="17">
        <v>18.427992424242401</v>
      </c>
      <c r="P60" s="17">
        <v>15.427992424242399</v>
      </c>
      <c r="Q60" s="17">
        <f t="shared" si="16"/>
        <v>17.6779932824337</v>
      </c>
      <c r="R60" s="17">
        <f t="shared" si="11"/>
        <v>17.719662331321015</v>
      </c>
      <c r="T60" s="7">
        <f t="shared" si="10"/>
        <v>9.3093830755247185E-5</v>
      </c>
      <c r="V60" s="28">
        <f>+claims!D60</f>
        <v>0</v>
      </c>
      <c r="W60" s="28">
        <f>+claims!E60</f>
        <v>0</v>
      </c>
      <c r="X60" s="28">
        <f>+claims!F60</f>
        <v>0</v>
      </c>
      <c r="Z60" s="7">
        <f t="shared" si="12"/>
        <v>0</v>
      </c>
      <c r="AA60" s="7">
        <f t="shared" si="13"/>
        <v>0</v>
      </c>
      <c r="AB60" s="7">
        <f t="shared" si="17"/>
        <v>0</v>
      </c>
      <c r="AD60" s="7">
        <f t="shared" si="7"/>
        <v>0</v>
      </c>
    </row>
    <row r="61" spans="1:30" x14ac:dyDescent="0.2">
      <c r="A61" t="s">
        <v>95</v>
      </c>
      <c r="B61" t="s">
        <v>96</v>
      </c>
      <c r="C61" s="17">
        <v>31.384615384615401</v>
      </c>
      <c r="D61" s="17">
        <v>29.230769230769202</v>
      </c>
      <c r="E61" s="17">
        <v>30.507692307692299</v>
      </c>
      <c r="F61" s="17">
        <v>32.087121212121197</v>
      </c>
      <c r="G61" s="17">
        <f t="shared" si="14"/>
        <v>30.802549533799521</v>
      </c>
      <c r="H61" s="17">
        <v>34.123076923076901</v>
      </c>
      <c r="I61" s="17">
        <v>39.484375</v>
      </c>
      <c r="J61" s="17">
        <v>39.985795454545503</v>
      </c>
      <c r="K61" s="17">
        <v>36.15625</v>
      </c>
      <c r="L61" s="17">
        <f t="shared" si="15"/>
        <v>37.437374344405598</v>
      </c>
      <c r="M61" s="17">
        <v>36.338461538461502</v>
      </c>
      <c r="N61" s="17">
        <v>34.969230769230798</v>
      </c>
      <c r="O61" s="17">
        <v>33.862159090909103</v>
      </c>
      <c r="P61" s="17">
        <v>29.424242424242401</v>
      </c>
      <c r="Q61" s="17">
        <f t="shared" si="16"/>
        <v>33.648523455710951</v>
      </c>
      <c r="R61" s="17">
        <f t="shared" si="11"/>
        <v>34.43714476495726</v>
      </c>
      <c r="T61" s="7">
        <f t="shared" si="10"/>
        <v>1.8092250667645069E-4</v>
      </c>
      <c r="V61" s="28">
        <f>+claims!D61</f>
        <v>0</v>
      </c>
      <c r="W61" s="28">
        <f>+claims!E61</f>
        <v>0</v>
      </c>
      <c r="X61" s="28">
        <f>+claims!F61</f>
        <v>0</v>
      </c>
      <c r="Z61" s="7">
        <f t="shared" si="12"/>
        <v>0</v>
      </c>
      <c r="AA61" s="7">
        <f t="shared" si="13"/>
        <v>0</v>
      </c>
      <c r="AB61" s="7">
        <f t="shared" si="17"/>
        <v>0</v>
      </c>
      <c r="AD61" s="7">
        <f t="shared" si="7"/>
        <v>0</v>
      </c>
    </row>
    <row r="62" spans="1:30" x14ac:dyDescent="0.2">
      <c r="A62" t="s">
        <v>500</v>
      </c>
      <c r="B62" t="s">
        <v>501</v>
      </c>
      <c r="C62" s="17">
        <v>155.835096153846</v>
      </c>
      <c r="D62" s="17">
        <v>154.14615384615399</v>
      </c>
      <c r="E62" s="17">
        <v>156.93076923076899</v>
      </c>
      <c r="F62" s="17">
        <v>159.178977272727</v>
      </c>
      <c r="G62" s="17">
        <f t="shared" si="14"/>
        <v>156.52274912587399</v>
      </c>
      <c r="H62" s="17">
        <v>161.01730769230801</v>
      </c>
      <c r="I62" s="17">
        <v>164.166015625</v>
      </c>
      <c r="J62" s="17">
        <v>162.58996212121201</v>
      </c>
      <c r="K62" s="17">
        <v>157.958333333333</v>
      </c>
      <c r="L62" s="17">
        <f t="shared" si="15"/>
        <v>161.43290469296326</v>
      </c>
      <c r="M62" s="17">
        <v>157.684615384615</v>
      </c>
      <c r="N62" s="17">
        <v>161.6630859375</v>
      </c>
      <c r="O62" s="17">
        <v>158.29734848484799</v>
      </c>
      <c r="P62" s="17">
        <v>156.15814393939399</v>
      </c>
      <c r="Q62" s="17">
        <f t="shared" si="16"/>
        <v>158.45079843658925</v>
      </c>
      <c r="R62" s="17">
        <f t="shared" si="11"/>
        <v>159.1234923035947</v>
      </c>
      <c r="T62" s="7">
        <f t="shared" si="10"/>
        <v>8.3598745758889251E-4</v>
      </c>
      <c r="V62" s="28">
        <f>+claims!D62</f>
        <v>9</v>
      </c>
      <c r="W62" s="28">
        <f>+claims!E62</f>
        <v>5</v>
      </c>
      <c r="X62" s="28">
        <f>+claims!F62</f>
        <v>6</v>
      </c>
      <c r="Z62" s="7">
        <f>IF(G62&gt;100,IF(V62&lt;1,0,+V62/G62),IF(V62&lt;1,0,+V62/100))</f>
        <v>5.7499628969347405E-2</v>
      </c>
      <c r="AA62" s="7">
        <f>IF(L62&gt;100,IF(W62&lt;1,0,+W62/L62),IF(W62&lt;1,0,+W62/100))</f>
        <v>3.0972619922250252E-2</v>
      </c>
      <c r="AB62" s="7">
        <f>IF(Q62&gt;100,IF(X62&lt;1,0,+X62/Q62),IF(X62&lt;1,0,+X62/100))</f>
        <v>3.7866644152008813E-2</v>
      </c>
      <c r="AD62" s="7">
        <f t="shared" si="7"/>
        <v>3.884080021164573E-2</v>
      </c>
    </row>
    <row r="63" spans="1:30" x14ac:dyDescent="0.2">
      <c r="A63" t="s">
        <v>97</v>
      </c>
      <c r="B63" t="s">
        <v>502</v>
      </c>
      <c r="C63" s="17">
        <v>61.301923076923103</v>
      </c>
      <c r="D63" s="17">
        <v>57.587269230769202</v>
      </c>
      <c r="E63" s="17">
        <v>58.708653846153801</v>
      </c>
      <c r="F63" s="17">
        <v>58.844943181818202</v>
      </c>
      <c r="G63" s="17">
        <f t="shared" si="14"/>
        <v>59.110697333916072</v>
      </c>
      <c r="H63" s="17">
        <v>53.547211538461497</v>
      </c>
      <c r="I63" s="17">
        <v>53.74267578125</v>
      </c>
      <c r="J63" s="17">
        <v>54.441060606060603</v>
      </c>
      <c r="K63" s="17">
        <v>57.198863636363598</v>
      </c>
      <c r="L63" s="17">
        <f t="shared" si="15"/>
        <v>54.732452890533928</v>
      </c>
      <c r="M63" s="17">
        <v>59.5855769230769</v>
      </c>
      <c r="N63" s="17">
        <v>60.04296875</v>
      </c>
      <c r="O63" s="17">
        <v>61.454545454545503</v>
      </c>
      <c r="P63" s="17">
        <v>61.913920454545497</v>
      </c>
      <c r="Q63" s="17">
        <f t="shared" si="16"/>
        <v>60.749252895541971</v>
      </c>
      <c r="R63" s="17">
        <f t="shared" si="11"/>
        <v>58.470560300268311</v>
      </c>
      <c r="T63" s="7">
        <f t="shared" ref="T63:T81" si="18">+R63/$R$265</f>
        <v>3.0718691716468251E-4</v>
      </c>
      <c r="V63" s="28">
        <f>+claims!D63</f>
        <v>0</v>
      </c>
      <c r="W63" s="28">
        <f>+claims!E63</f>
        <v>0</v>
      </c>
      <c r="X63" s="28">
        <f>+claims!F63</f>
        <v>0</v>
      </c>
      <c r="Z63" s="7">
        <f t="shared" si="12"/>
        <v>0</v>
      </c>
      <c r="AA63" s="7">
        <f t="shared" si="13"/>
        <v>0</v>
      </c>
      <c r="AB63" s="7">
        <f t="shared" si="17"/>
        <v>0</v>
      </c>
      <c r="AD63" s="7">
        <f t="shared" si="7"/>
        <v>0</v>
      </c>
    </row>
    <row r="64" spans="1:30" x14ac:dyDescent="0.2">
      <c r="A64" t="s">
        <v>98</v>
      </c>
      <c r="B64" t="s">
        <v>99</v>
      </c>
      <c r="C64" s="17">
        <v>166.876442307692</v>
      </c>
      <c r="D64" s="17">
        <v>171.14615384615399</v>
      </c>
      <c r="E64" s="17">
        <v>171.94384615384601</v>
      </c>
      <c r="F64" s="17">
        <v>169.56992424242401</v>
      </c>
      <c r="G64" s="17">
        <f t="shared" si="14"/>
        <v>169.884091637529</v>
      </c>
      <c r="H64" s="17">
        <v>171.77076923076899</v>
      </c>
      <c r="I64" s="17">
        <v>175.54624999999999</v>
      </c>
      <c r="J64" s="17">
        <v>177.93602272727301</v>
      </c>
      <c r="K64" s="17">
        <v>181.80886363636401</v>
      </c>
      <c r="L64" s="17">
        <f t="shared" si="15"/>
        <v>176.76547639860149</v>
      </c>
      <c r="M64" s="17">
        <v>182.586538461538</v>
      </c>
      <c r="N64" s="17">
        <v>184.802734375</v>
      </c>
      <c r="O64" s="17">
        <v>187.270833333333</v>
      </c>
      <c r="P64" s="17">
        <v>184.09232954545499</v>
      </c>
      <c r="Q64" s="17">
        <f t="shared" si="16"/>
        <v>184.6881089288315</v>
      </c>
      <c r="R64" s="17">
        <f t="shared" si="11"/>
        <v>179.57989520353772</v>
      </c>
      <c r="T64" s="7">
        <f t="shared" si="18"/>
        <v>9.4345930856555116E-4</v>
      </c>
      <c r="V64" s="28">
        <f>+claims!D64</f>
        <v>0</v>
      </c>
      <c r="W64" s="28">
        <f>+claims!E64</f>
        <v>1</v>
      </c>
      <c r="X64" s="28">
        <f>+claims!F64</f>
        <v>1</v>
      </c>
      <c r="Z64" s="7">
        <f t="shared" si="12"/>
        <v>0</v>
      </c>
      <c r="AA64" s="7">
        <f t="shared" si="13"/>
        <v>5.6572132770147171E-3</v>
      </c>
      <c r="AB64" s="7">
        <f t="shared" si="17"/>
        <v>5.4145337553125538E-3</v>
      </c>
      <c r="AD64" s="7">
        <f t="shared" si="7"/>
        <v>4.5930046366611825E-3</v>
      </c>
    </row>
    <row r="65" spans="1:30" x14ac:dyDescent="0.2">
      <c r="A65" t="s">
        <v>100</v>
      </c>
      <c r="B65" t="s">
        <v>101</v>
      </c>
      <c r="C65" s="17">
        <v>349.47334615384568</v>
      </c>
      <c r="D65" s="17">
        <v>350.78942307692262</v>
      </c>
      <c r="E65" s="17">
        <v>358.27540384615401</v>
      </c>
      <c r="F65" s="17">
        <v>359.13905303030299</v>
      </c>
      <c r="G65" s="17">
        <f t="shared" si="14"/>
        <v>354.41930652680628</v>
      </c>
      <c r="H65" s="17">
        <v>373.03173076923099</v>
      </c>
      <c r="I65" s="17">
        <v>377.65605468749999</v>
      </c>
      <c r="J65" s="17">
        <v>370.68977272727301</v>
      </c>
      <c r="K65" s="17">
        <v>369.33869318181797</v>
      </c>
      <c r="L65" s="17">
        <f t="shared" si="15"/>
        <v>372.6790628414555</v>
      </c>
      <c r="M65" s="17">
        <v>366.05819230769202</v>
      </c>
      <c r="N65" s="17">
        <v>355.95216796875002</v>
      </c>
      <c r="O65" s="17">
        <v>356.954223484848</v>
      </c>
      <c r="P65" s="17">
        <v>360.01378787878798</v>
      </c>
      <c r="Q65" s="17">
        <f t="shared" si="16"/>
        <v>359.74459291001949</v>
      </c>
      <c r="R65" s="17">
        <f t="shared" si="11"/>
        <v>363.16853515662933</v>
      </c>
      <c r="T65" s="7">
        <f t="shared" si="18"/>
        <v>1.9079793686442004E-3</v>
      </c>
      <c r="V65" s="28">
        <f>+claims!D65</f>
        <v>6</v>
      </c>
      <c r="W65" s="28">
        <f>+claims!E65</f>
        <v>6</v>
      </c>
      <c r="X65" s="28">
        <f>+claims!F65</f>
        <v>3</v>
      </c>
      <c r="Z65" s="7">
        <f t="shared" si="12"/>
        <v>1.692910033259205E-2</v>
      </c>
      <c r="AA65" s="7">
        <f t="shared" si="13"/>
        <v>1.6099643361377963E-2</v>
      </c>
      <c r="AB65" s="7">
        <f t="shared" si="17"/>
        <v>8.3392497319629486E-3</v>
      </c>
      <c r="AD65" s="7">
        <f t="shared" si="7"/>
        <v>1.2357689375206135E-2</v>
      </c>
    </row>
    <row r="66" spans="1:30" x14ac:dyDescent="0.2">
      <c r="A66" t="s">
        <v>102</v>
      </c>
      <c r="B66" t="s">
        <v>103</v>
      </c>
      <c r="C66" s="17">
        <v>1533.1863461538462</v>
      </c>
      <c r="D66" s="17">
        <v>1546.3860576923084</v>
      </c>
      <c r="E66" s="17">
        <v>1557.0454807692315</v>
      </c>
      <c r="F66" s="17">
        <v>1568.3878219696942</v>
      </c>
      <c r="G66" s="17">
        <f t="shared" si="14"/>
        <v>1551.2514266462701</v>
      </c>
      <c r="H66" s="17">
        <v>1555.5634230769199</v>
      </c>
      <c r="I66" s="17">
        <v>1582.9</v>
      </c>
      <c r="J66" s="17">
        <v>1529.4527462121227</v>
      </c>
      <c r="K66" s="17">
        <v>1504.7651515151558</v>
      </c>
      <c r="L66" s="17">
        <f t="shared" si="15"/>
        <v>1543.1703302010496</v>
      </c>
      <c r="M66" s="17">
        <v>1491.6216923076915</v>
      </c>
      <c r="N66" s="17">
        <v>1501.6725390624999</v>
      </c>
      <c r="O66" s="17">
        <v>1511.38153409091</v>
      </c>
      <c r="P66" s="17">
        <v>1502.49725378788</v>
      </c>
      <c r="Q66" s="17">
        <f t="shared" si="16"/>
        <v>1501.7932548122453</v>
      </c>
      <c r="R66" s="17">
        <f t="shared" si="11"/>
        <v>1523.8286419141841</v>
      </c>
      <c r="T66" s="7">
        <f t="shared" si="18"/>
        <v>8.0057420416871743E-3</v>
      </c>
      <c r="V66" s="28">
        <f>+claims!D66</f>
        <v>13</v>
      </c>
      <c r="W66" s="28">
        <f>+claims!E66</f>
        <v>17</v>
      </c>
      <c r="X66" s="28">
        <f>+claims!F66</f>
        <v>10</v>
      </c>
      <c r="Z66" s="7">
        <f t="shared" si="12"/>
        <v>8.3803307295615935E-3</v>
      </c>
      <c r="AA66" s="7">
        <f t="shared" si="13"/>
        <v>1.1016282303577714E-2</v>
      </c>
      <c r="AB66" s="7">
        <f t="shared" si="17"/>
        <v>6.6587061620876726E-3</v>
      </c>
      <c r="AD66" s="7">
        <f t="shared" si="7"/>
        <v>8.3981689704966736E-3</v>
      </c>
    </row>
    <row r="67" spans="1:30" x14ac:dyDescent="0.2">
      <c r="A67" t="s">
        <v>104</v>
      </c>
      <c r="B67" t="s">
        <v>546</v>
      </c>
      <c r="C67" s="17">
        <v>669.26024999999993</v>
      </c>
      <c r="D67" s="17">
        <v>676.68017307692344</v>
      </c>
      <c r="E67" s="17">
        <v>675.45698076923088</v>
      </c>
      <c r="F67" s="17">
        <v>679.66751893939397</v>
      </c>
      <c r="G67" s="17">
        <f t="shared" si="14"/>
        <v>675.26623069638708</v>
      </c>
      <c r="H67" s="17">
        <v>679.82544230769201</v>
      </c>
      <c r="I67" s="17">
        <v>694.79023437499995</v>
      </c>
      <c r="J67" s="17">
        <v>688.25435606060591</v>
      </c>
      <c r="K67" s="17">
        <v>678.72017045454618</v>
      </c>
      <c r="L67" s="17">
        <f t="shared" si="15"/>
        <v>685.39755079946099</v>
      </c>
      <c r="M67" s="17">
        <v>658.06971153846234</v>
      </c>
      <c r="N67" s="17">
        <v>640.96826171875</v>
      </c>
      <c r="O67" s="17">
        <v>625.15814393939422</v>
      </c>
      <c r="P67" s="17">
        <v>617.85946969697</v>
      </c>
      <c r="Q67" s="17">
        <f t="shared" si="16"/>
        <v>635.51389672339417</v>
      </c>
      <c r="R67" s="17">
        <f t="shared" si="11"/>
        <v>658.76717041091524</v>
      </c>
      <c r="T67" s="7">
        <f t="shared" si="18"/>
        <v>3.4609665987226992E-3</v>
      </c>
      <c r="V67" s="28">
        <f>+claims!D67</f>
        <v>4</v>
      </c>
      <c r="W67" s="28">
        <f>+claims!E67</f>
        <v>1</v>
      </c>
      <c r="X67" s="28">
        <f>+claims!F67</f>
        <v>3</v>
      </c>
      <c r="Z67" s="7">
        <f t="shared" si="12"/>
        <v>5.9235895683320177E-3</v>
      </c>
      <c r="AA67" s="7">
        <f t="shared" si="13"/>
        <v>1.4590072562027405E-3</v>
      </c>
      <c r="AB67" s="7">
        <f t="shared" si="17"/>
        <v>4.7205891412721423E-3</v>
      </c>
      <c r="AD67" s="7">
        <f t="shared" si="7"/>
        <v>3.8338952507589882E-3</v>
      </c>
    </row>
    <row r="68" spans="1:30" x14ac:dyDescent="0.2">
      <c r="A68" t="s">
        <v>105</v>
      </c>
      <c r="B68" t="s">
        <v>106</v>
      </c>
      <c r="C68" s="17">
        <v>22.967307692307699</v>
      </c>
      <c r="D68" s="17">
        <v>23.353846153846199</v>
      </c>
      <c r="E68" s="17">
        <v>22.892788461538501</v>
      </c>
      <c r="F68" s="17">
        <v>23.2424242424242</v>
      </c>
      <c r="G68" s="17">
        <f t="shared" si="14"/>
        <v>23.11409163752915</v>
      </c>
      <c r="H68" s="17">
        <v>24.723076923076899</v>
      </c>
      <c r="I68" s="17">
        <v>25.25</v>
      </c>
      <c r="J68" s="17">
        <v>24.030303030302999</v>
      </c>
      <c r="K68" s="17">
        <v>23.862689393939402</v>
      </c>
      <c r="L68" s="17">
        <f t="shared" si="15"/>
        <v>24.466517336829828</v>
      </c>
      <c r="M68" s="17">
        <v>22.646153846153801</v>
      </c>
      <c r="N68" s="17">
        <v>23.6875</v>
      </c>
      <c r="O68" s="17">
        <v>23.1264015151515</v>
      </c>
      <c r="P68" s="17">
        <v>22.525094696969699</v>
      </c>
      <c r="Q68" s="17">
        <f t="shared" si="16"/>
        <v>22.996287514568753</v>
      </c>
      <c r="R68" s="17">
        <f t="shared" si="11"/>
        <v>23.505998142482511</v>
      </c>
      <c r="T68" s="7">
        <f t="shared" si="18"/>
        <v>1.2349351651817197E-4</v>
      </c>
      <c r="V68" s="28">
        <f>+claims!D68</f>
        <v>0</v>
      </c>
      <c r="W68" s="28">
        <f>+claims!E68</f>
        <v>0</v>
      </c>
      <c r="X68" s="28">
        <f>+claims!F68</f>
        <v>0</v>
      </c>
      <c r="Z68" s="7">
        <f t="shared" si="12"/>
        <v>0</v>
      </c>
      <c r="AA68" s="7">
        <f t="shared" si="13"/>
        <v>0</v>
      </c>
      <c r="AB68" s="7">
        <f t="shared" si="17"/>
        <v>0</v>
      </c>
      <c r="AD68" s="7">
        <f t="shared" ref="AD68:AD130" si="19">(+Z68+(AA68*2)+(AB68*3))/6</f>
        <v>0</v>
      </c>
    </row>
    <row r="69" spans="1:30" x14ac:dyDescent="0.2">
      <c r="A69" t="s">
        <v>107</v>
      </c>
      <c r="B69" t="s">
        <v>108</v>
      </c>
      <c r="C69" s="17">
        <v>42.469230769230798</v>
      </c>
      <c r="D69" s="17">
        <v>43.708173076923103</v>
      </c>
      <c r="E69" s="17">
        <v>42.098557692307701</v>
      </c>
      <c r="F69" s="17">
        <v>40.6674431818182</v>
      </c>
      <c r="G69" s="17">
        <f t="shared" si="14"/>
        <v>42.235851180069957</v>
      </c>
      <c r="H69" s="17">
        <v>42.830769230769199</v>
      </c>
      <c r="I69" s="17">
        <v>41.875</v>
      </c>
      <c r="J69" s="17">
        <v>40.924242424242401</v>
      </c>
      <c r="K69" s="17">
        <v>42.591382575757599</v>
      </c>
      <c r="L69" s="17">
        <f t="shared" si="15"/>
        <v>42.055348557692298</v>
      </c>
      <c r="M69" s="17">
        <v>41.23</v>
      </c>
      <c r="N69" s="17">
        <v>40.359375</v>
      </c>
      <c r="O69" s="17">
        <v>41.467803030303003</v>
      </c>
      <c r="P69" s="17">
        <v>40.574337121212103</v>
      </c>
      <c r="Q69" s="17">
        <f t="shared" si="16"/>
        <v>40.907878787878772</v>
      </c>
      <c r="R69" s="17">
        <f t="shared" si="11"/>
        <v>41.511697443181809</v>
      </c>
      <c r="T69" s="7">
        <f t="shared" si="18"/>
        <v>2.1809010035748772E-4</v>
      </c>
      <c r="V69" s="28">
        <f>+claims!D69</f>
        <v>0</v>
      </c>
      <c r="W69" s="28">
        <f>+claims!E69</f>
        <v>0</v>
      </c>
      <c r="X69" s="28">
        <f>+claims!F69</f>
        <v>0</v>
      </c>
      <c r="Z69" s="7">
        <f t="shared" si="12"/>
        <v>0</v>
      </c>
      <c r="AA69" s="7">
        <f t="shared" si="13"/>
        <v>0</v>
      </c>
      <c r="AB69" s="7">
        <f t="shared" si="17"/>
        <v>0</v>
      </c>
      <c r="AD69" s="7">
        <f t="shared" si="19"/>
        <v>0</v>
      </c>
    </row>
    <row r="70" spans="1:30" x14ac:dyDescent="0.2">
      <c r="A70" t="s">
        <v>109</v>
      </c>
      <c r="B70" t="s">
        <v>110</v>
      </c>
      <c r="C70" s="17">
        <v>622.95490384615402</v>
      </c>
      <c r="D70" s="17">
        <v>633.62259615384596</v>
      </c>
      <c r="E70" s="17">
        <v>641.76442307692298</v>
      </c>
      <c r="F70" s="17">
        <v>663.08837121212105</v>
      </c>
      <c r="G70" s="17">
        <f t="shared" si="14"/>
        <v>640.35757357226089</v>
      </c>
      <c r="H70" s="17">
        <v>632.10817307692298</v>
      </c>
      <c r="I70" s="17">
        <v>632.47646484375002</v>
      </c>
      <c r="J70" s="17">
        <v>628.58124999999995</v>
      </c>
      <c r="K70" s="17">
        <v>626.48619318181795</v>
      </c>
      <c r="L70" s="17">
        <f t="shared" si="15"/>
        <v>629.91302027562278</v>
      </c>
      <c r="M70" s="17">
        <v>620.26496153846199</v>
      </c>
      <c r="N70" s="17">
        <v>617.3916015625</v>
      </c>
      <c r="O70" s="17">
        <v>604.78551136363603</v>
      </c>
      <c r="P70" s="17">
        <v>590.108428030303</v>
      </c>
      <c r="Q70" s="17">
        <f t="shared" si="16"/>
        <v>608.13762562372528</v>
      </c>
      <c r="R70" s="17">
        <f t="shared" si="11"/>
        <v>620.76608183244707</v>
      </c>
      <c r="T70" s="7">
        <f t="shared" si="18"/>
        <v>3.2613201922341317E-3</v>
      </c>
      <c r="V70" s="28">
        <f>+claims!D70</f>
        <v>27</v>
      </c>
      <c r="W70" s="28">
        <f>+claims!E70</f>
        <v>25</v>
      </c>
      <c r="X70" s="28">
        <f>+claims!F70</f>
        <v>8</v>
      </c>
      <c r="Z70" s="7">
        <f t="shared" si="12"/>
        <v>4.2163942638141057E-2</v>
      </c>
      <c r="AA70" s="7">
        <f t="shared" si="13"/>
        <v>3.9688019131690719E-2</v>
      </c>
      <c r="AB70" s="7">
        <f t="shared" si="17"/>
        <v>1.3154917017007368E-2</v>
      </c>
      <c r="AD70" s="7">
        <f t="shared" si="19"/>
        <v>2.6834121992090763E-2</v>
      </c>
    </row>
    <row r="71" spans="1:30" x14ac:dyDescent="0.2">
      <c r="A71" t="s">
        <v>111</v>
      </c>
      <c r="B71" t="s">
        <v>112</v>
      </c>
      <c r="C71" s="17">
        <v>24.653846153846199</v>
      </c>
      <c r="D71" s="17">
        <v>24.807692307692271</v>
      </c>
      <c r="E71" s="17">
        <v>24.176923076923064</v>
      </c>
      <c r="F71" s="17">
        <v>23.033617424242415</v>
      </c>
      <c r="G71" s="17">
        <f t="shared" si="14"/>
        <v>24.168019740675987</v>
      </c>
      <c r="H71" s="17">
        <v>22.907692307692262</v>
      </c>
      <c r="I71" s="17">
        <v>22.4375</v>
      </c>
      <c r="J71" s="17">
        <v>23</v>
      </c>
      <c r="K71" s="17">
        <v>22.818181818181799</v>
      </c>
      <c r="L71" s="17">
        <f t="shared" si="15"/>
        <v>22.790843531468514</v>
      </c>
      <c r="M71" s="17">
        <v>21.6983653846154</v>
      </c>
      <c r="N71" s="17">
        <v>21.21875</v>
      </c>
      <c r="O71" s="17">
        <v>21.7878787878788</v>
      </c>
      <c r="P71" s="17">
        <v>21.393939393939402</v>
      </c>
      <c r="Q71" s="17">
        <f t="shared" si="16"/>
        <v>21.5247333916084</v>
      </c>
      <c r="R71" s="17">
        <f t="shared" si="11"/>
        <v>22.3873178297397</v>
      </c>
      <c r="T71" s="7">
        <f t="shared" si="18"/>
        <v>1.176163031855214E-4</v>
      </c>
      <c r="V71" s="28">
        <f>+claims!D71</f>
        <v>1</v>
      </c>
      <c r="W71" s="28">
        <f>+claims!E71</f>
        <v>0</v>
      </c>
      <c r="X71" s="28">
        <f>+claims!F71</f>
        <v>0</v>
      </c>
      <c r="Z71" s="7">
        <f t="shared" si="12"/>
        <v>0.01</v>
      </c>
      <c r="AA71" s="7">
        <f t="shared" si="13"/>
        <v>0</v>
      </c>
      <c r="AB71" s="7">
        <f t="shared" si="17"/>
        <v>0</v>
      </c>
      <c r="AD71" s="7">
        <f t="shared" si="19"/>
        <v>1.6666666666666668E-3</v>
      </c>
    </row>
    <row r="72" spans="1:30" x14ac:dyDescent="0.2">
      <c r="A72" t="s">
        <v>113</v>
      </c>
      <c r="B72" t="s">
        <v>114</v>
      </c>
      <c r="C72" s="17">
        <v>26.307692307692299</v>
      </c>
      <c r="D72" s="17">
        <v>28.222307692307702</v>
      </c>
      <c r="E72" s="17">
        <v>28.429807692307701</v>
      </c>
      <c r="F72" s="17">
        <v>28.7104545454545</v>
      </c>
      <c r="G72" s="17">
        <f t="shared" si="14"/>
        <v>27.917565559440551</v>
      </c>
      <c r="H72" s="17">
        <v>30.861538461538501</v>
      </c>
      <c r="I72" s="17">
        <v>30.03125</v>
      </c>
      <c r="J72" s="17">
        <v>29.1212121212121</v>
      </c>
      <c r="K72" s="17">
        <v>28.6212121212121</v>
      </c>
      <c r="L72" s="17">
        <f t="shared" si="15"/>
        <v>29.658803175990673</v>
      </c>
      <c r="M72" s="17">
        <v>28.430769230769201</v>
      </c>
      <c r="N72" s="17">
        <v>28.84375</v>
      </c>
      <c r="O72" s="17">
        <v>29</v>
      </c>
      <c r="P72" s="17">
        <v>28.670454545454501</v>
      </c>
      <c r="Q72" s="17">
        <f t="shared" si="16"/>
        <v>28.736243444055926</v>
      </c>
      <c r="R72" s="17">
        <f t="shared" si="11"/>
        <v>28.907317040598276</v>
      </c>
      <c r="T72" s="7">
        <f t="shared" si="18"/>
        <v>1.5187043803927306E-4</v>
      </c>
      <c r="V72" s="28">
        <f>+claims!D72</f>
        <v>0</v>
      </c>
      <c r="W72" s="28">
        <f>+claims!E72</f>
        <v>0</v>
      </c>
      <c r="X72" s="28">
        <f>+claims!F72</f>
        <v>0</v>
      </c>
      <c r="Z72" s="7">
        <f t="shared" si="12"/>
        <v>0</v>
      </c>
      <c r="AA72" s="7">
        <f t="shared" si="13"/>
        <v>0</v>
      </c>
      <c r="AB72" s="7">
        <f t="shared" si="17"/>
        <v>0</v>
      </c>
      <c r="AD72" s="7">
        <f t="shared" si="19"/>
        <v>0</v>
      </c>
    </row>
    <row r="73" spans="1:30" x14ac:dyDescent="0.2">
      <c r="A73" t="s">
        <v>115</v>
      </c>
      <c r="B73" t="s">
        <v>116</v>
      </c>
      <c r="C73" s="17">
        <v>5</v>
      </c>
      <c r="D73" s="17">
        <v>5</v>
      </c>
      <c r="E73" s="17">
        <v>5</v>
      </c>
      <c r="F73" s="17">
        <v>5</v>
      </c>
      <c r="G73" s="17">
        <f t="shared" si="14"/>
        <v>5</v>
      </c>
      <c r="H73" s="17">
        <v>5</v>
      </c>
      <c r="I73" s="17">
        <v>5</v>
      </c>
      <c r="J73" s="17">
        <v>5</v>
      </c>
      <c r="K73" s="17">
        <v>5.1666666666666696</v>
      </c>
      <c r="L73" s="17">
        <f t="shared" si="15"/>
        <v>5.0416666666666679</v>
      </c>
      <c r="M73" s="17">
        <v>5.1846153846153804</v>
      </c>
      <c r="N73" s="17">
        <v>5</v>
      </c>
      <c r="O73" s="17">
        <v>5</v>
      </c>
      <c r="P73" s="17">
        <v>4.7878787878787898</v>
      </c>
      <c r="Q73" s="17">
        <f t="shared" si="16"/>
        <v>4.9931235431235423</v>
      </c>
      <c r="R73" s="17">
        <f t="shared" si="11"/>
        <v>5.0104506604506609</v>
      </c>
      <c r="T73" s="7">
        <f t="shared" si="18"/>
        <v>2.6323416161663207E-5</v>
      </c>
      <c r="V73" s="28">
        <f>+claims!D73</f>
        <v>0</v>
      </c>
      <c r="W73" s="28">
        <f>+claims!E73</f>
        <v>0</v>
      </c>
      <c r="X73" s="28">
        <f>+claims!F73</f>
        <v>0</v>
      </c>
      <c r="Z73" s="7">
        <f t="shared" si="12"/>
        <v>0</v>
      </c>
      <c r="AA73" s="7">
        <f t="shared" si="13"/>
        <v>0</v>
      </c>
      <c r="AB73" s="7">
        <f t="shared" si="17"/>
        <v>0</v>
      </c>
      <c r="AD73" s="7">
        <f t="shared" si="19"/>
        <v>0</v>
      </c>
    </row>
    <row r="74" spans="1:30" x14ac:dyDescent="0.2">
      <c r="A74" t="s">
        <v>117</v>
      </c>
      <c r="B74" t="s">
        <v>118</v>
      </c>
      <c r="C74" s="17">
        <v>59.2975961538462</v>
      </c>
      <c r="D74" s="17">
        <v>57.762500000000003</v>
      </c>
      <c r="E74" s="17">
        <v>57.748076923076916</v>
      </c>
      <c r="F74" s="17">
        <v>56.712594696969703</v>
      </c>
      <c r="G74" s="17">
        <f t="shared" si="14"/>
        <v>57.880191943473207</v>
      </c>
      <c r="H74" s="17">
        <v>54.327403846153871</v>
      </c>
      <c r="I74" s="17">
        <v>55.3564453125</v>
      </c>
      <c r="J74" s="17">
        <v>55.674242424242408</v>
      </c>
      <c r="K74" s="17">
        <v>56.423768939393909</v>
      </c>
      <c r="L74" s="17">
        <f t="shared" si="15"/>
        <v>55.445465130572551</v>
      </c>
      <c r="M74" s="17">
        <v>57.695673076923057</v>
      </c>
      <c r="N74" s="17">
        <v>58.1904296875</v>
      </c>
      <c r="O74" s="17">
        <v>57.095170454545539</v>
      </c>
      <c r="P74" s="17">
        <v>58.169981060606119</v>
      </c>
      <c r="Q74" s="17">
        <f t="shared" si="16"/>
        <v>57.787813569893679</v>
      </c>
      <c r="R74" s="17">
        <f t="shared" si="11"/>
        <v>57.022427152383223</v>
      </c>
      <c r="T74" s="7">
        <f t="shared" si="18"/>
        <v>2.9957885671411816E-4</v>
      </c>
      <c r="V74" s="28">
        <f>+claims!D74</f>
        <v>1</v>
      </c>
      <c r="W74" s="28">
        <f>+claims!E74</f>
        <v>2</v>
      </c>
      <c r="X74" s="28">
        <f>+claims!F74</f>
        <v>0</v>
      </c>
      <c r="Z74" s="7">
        <f t="shared" si="12"/>
        <v>0.01</v>
      </c>
      <c r="AA74" s="7">
        <f t="shared" si="13"/>
        <v>0.02</v>
      </c>
      <c r="AB74" s="7">
        <f t="shared" si="17"/>
        <v>0</v>
      </c>
      <c r="AD74" s="7">
        <f t="shared" si="19"/>
        <v>8.3333333333333332E-3</v>
      </c>
    </row>
    <row r="75" spans="1:30" x14ac:dyDescent="0.2">
      <c r="A75" t="s">
        <v>119</v>
      </c>
      <c r="B75" t="s">
        <v>120</v>
      </c>
      <c r="C75" s="17">
        <v>21.192307692307701</v>
      </c>
      <c r="D75" s="17">
        <v>20.5</v>
      </c>
      <c r="E75" s="17">
        <v>22.100961538461501</v>
      </c>
      <c r="F75" s="17">
        <v>22.342803030302999</v>
      </c>
      <c r="G75" s="17">
        <f t="shared" si="14"/>
        <v>21.53401806526805</v>
      </c>
      <c r="H75" s="17">
        <v>22.961538461538499</v>
      </c>
      <c r="I75" s="17">
        <v>22.37890625</v>
      </c>
      <c r="J75" s="17">
        <v>20.9412878787879</v>
      </c>
      <c r="K75" s="17">
        <v>21.227272727272702</v>
      </c>
      <c r="L75" s="17">
        <f t="shared" si="15"/>
        <v>21.877251329399776</v>
      </c>
      <c r="M75" s="17">
        <v>23.5</v>
      </c>
      <c r="N75" s="17">
        <v>23.5</v>
      </c>
      <c r="O75" s="17">
        <v>23.318181818181799</v>
      </c>
      <c r="P75" s="17">
        <v>22.546401515151501</v>
      </c>
      <c r="Q75" s="17">
        <f t="shared" si="16"/>
        <v>23.216145833333325</v>
      </c>
      <c r="R75" s="17">
        <f t="shared" si="11"/>
        <v>22.489493037344598</v>
      </c>
      <c r="T75" s="7">
        <f t="shared" si="18"/>
        <v>1.1815310130877568E-4</v>
      </c>
      <c r="V75" s="28">
        <f>+claims!D75</f>
        <v>0</v>
      </c>
      <c r="W75" s="28">
        <f>+claims!E75</f>
        <v>0</v>
      </c>
      <c r="X75" s="28">
        <f>+claims!F75</f>
        <v>0</v>
      </c>
      <c r="Z75" s="7">
        <f t="shared" si="12"/>
        <v>0</v>
      </c>
      <c r="AA75" s="7">
        <f t="shared" si="13"/>
        <v>0</v>
      </c>
      <c r="AB75" s="7">
        <f t="shared" si="17"/>
        <v>0</v>
      </c>
      <c r="AD75" s="7">
        <f t="shared" si="19"/>
        <v>0</v>
      </c>
    </row>
    <row r="76" spans="1:30" x14ac:dyDescent="0.2">
      <c r="A76" t="s">
        <v>121</v>
      </c>
      <c r="B76" t="s">
        <v>122</v>
      </c>
      <c r="C76" s="17">
        <v>172.752884615385</v>
      </c>
      <c r="D76" s="17">
        <v>178.866346153846</v>
      </c>
      <c r="E76" s="17">
        <v>184.388461538462</v>
      </c>
      <c r="F76" s="17">
        <v>185.01609848484799</v>
      </c>
      <c r="G76" s="17">
        <f t="shared" si="14"/>
        <v>180.25594769813523</v>
      </c>
      <c r="H76" s="17">
        <v>181.96538461538501</v>
      </c>
      <c r="I76" s="17">
        <v>183.5595703125</v>
      </c>
      <c r="J76" s="17">
        <v>183.75814393939399</v>
      </c>
      <c r="K76" s="17">
        <v>184.30928030302999</v>
      </c>
      <c r="L76" s="17">
        <f t="shared" si="15"/>
        <v>183.39809479257724</v>
      </c>
      <c r="M76" s="17">
        <v>182.93076923076899</v>
      </c>
      <c r="N76" s="17">
        <v>181.45156249999999</v>
      </c>
      <c r="O76" s="17">
        <v>182.62689393939399</v>
      </c>
      <c r="P76" s="17">
        <v>180.277840909091</v>
      </c>
      <c r="Q76" s="17">
        <f t="shared" si="16"/>
        <v>181.82176664481349</v>
      </c>
      <c r="R76" s="17">
        <f t="shared" si="11"/>
        <v>182.08623953628839</v>
      </c>
      <c r="T76" s="7">
        <f t="shared" si="18"/>
        <v>9.5662689555252442E-4</v>
      </c>
      <c r="V76" s="28">
        <f>+claims!D76</f>
        <v>0</v>
      </c>
      <c r="W76" s="28">
        <f>+claims!E76</f>
        <v>0</v>
      </c>
      <c r="X76" s="28">
        <f>+claims!F76</f>
        <v>0</v>
      </c>
      <c r="Z76" s="7">
        <f t="shared" si="12"/>
        <v>0</v>
      </c>
      <c r="AA76" s="7">
        <f t="shared" si="13"/>
        <v>0</v>
      </c>
      <c r="AB76" s="7">
        <f t="shared" si="17"/>
        <v>0</v>
      </c>
      <c r="AD76" s="7">
        <f t="shared" si="19"/>
        <v>0</v>
      </c>
    </row>
    <row r="77" spans="1:30" x14ac:dyDescent="0.2">
      <c r="A77" t="s">
        <v>123</v>
      </c>
      <c r="B77" t="s">
        <v>124</v>
      </c>
      <c r="C77" s="17">
        <v>15.7</v>
      </c>
      <c r="D77" s="17">
        <v>16.146153846153801</v>
      </c>
      <c r="E77" s="17">
        <v>17.823076923076901</v>
      </c>
      <c r="F77" s="17">
        <v>18.5</v>
      </c>
      <c r="G77" s="17">
        <f t="shared" si="14"/>
        <v>17.042307692307674</v>
      </c>
      <c r="H77" s="17">
        <v>16.792307692307698</v>
      </c>
      <c r="I77" s="17">
        <v>16.953125</v>
      </c>
      <c r="J77" s="17">
        <v>17.469696969697001</v>
      </c>
      <c r="K77" s="17">
        <v>16.848484848484802</v>
      </c>
      <c r="L77" s="17">
        <f t="shared" si="15"/>
        <v>17.015903627622375</v>
      </c>
      <c r="M77" s="17">
        <v>16.838461538461502</v>
      </c>
      <c r="N77" s="17">
        <v>17.0859375</v>
      </c>
      <c r="O77" s="17">
        <v>16.584280303030301</v>
      </c>
      <c r="P77" s="17">
        <v>15.325757575757599</v>
      </c>
      <c r="Q77" s="17">
        <f t="shared" si="16"/>
        <v>16.458609229312351</v>
      </c>
      <c r="R77" s="17">
        <f t="shared" si="11"/>
        <v>16.741657105914914</v>
      </c>
      <c r="T77" s="7">
        <f t="shared" si="18"/>
        <v>8.7955682452569276E-5</v>
      </c>
      <c r="V77" s="28">
        <f>+claims!D77</f>
        <v>0</v>
      </c>
      <c r="W77" s="28">
        <f>+claims!E77</f>
        <v>0</v>
      </c>
      <c r="X77" s="28">
        <f>+claims!F77</f>
        <v>0</v>
      </c>
      <c r="Z77" s="7">
        <f t="shared" si="12"/>
        <v>0</v>
      </c>
      <c r="AA77" s="7">
        <f t="shared" si="13"/>
        <v>0</v>
      </c>
      <c r="AB77" s="7">
        <f t="shared" si="17"/>
        <v>0</v>
      </c>
      <c r="AD77" s="7">
        <f t="shared" si="19"/>
        <v>0</v>
      </c>
    </row>
    <row r="78" spans="1:30" x14ac:dyDescent="0.2">
      <c r="A78" t="s">
        <v>125</v>
      </c>
      <c r="B78" t="s">
        <v>126</v>
      </c>
      <c r="C78" s="17">
        <v>64.323076923076897</v>
      </c>
      <c r="D78" s="17">
        <v>68.174038461538501</v>
      </c>
      <c r="E78" s="17">
        <v>65.603942307692293</v>
      </c>
      <c r="F78" s="17">
        <v>64.055871212121204</v>
      </c>
      <c r="G78" s="17">
        <f t="shared" si="14"/>
        <v>65.539232226107217</v>
      </c>
      <c r="H78" s="17">
        <v>61.907692307692301</v>
      </c>
      <c r="I78" s="17">
        <v>55.47265625</v>
      </c>
      <c r="J78" s="17">
        <v>58.1169507575758</v>
      </c>
      <c r="K78" s="17">
        <v>57.808238636363598</v>
      </c>
      <c r="L78" s="17">
        <f t="shared" si="15"/>
        <v>58.326384487907923</v>
      </c>
      <c r="M78" s="17">
        <v>57.723557692307701</v>
      </c>
      <c r="N78" s="17">
        <v>50.71142578125</v>
      </c>
      <c r="O78" s="17">
        <v>51.961647727272698</v>
      </c>
      <c r="P78" s="17">
        <v>51.074337121212103</v>
      </c>
      <c r="Q78" s="17">
        <f t="shared" si="16"/>
        <v>52.867742080510624</v>
      </c>
      <c r="R78" s="17">
        <f t="shared" si="11"/>
        <v>56.799204573909151</v>
      </c>
      <c r="T78" s="7">
        <f t="shared" si="18"/>
        <v>2.9840611174005154E-4</v>
      </c>
      <c r="V78" s="28">
        <f>+claims!D78</f>
        <v>0</v>
      </c>
      <c r="W78" s="28">
        <f>+claims!E78</f>
        <v>0</v>
      </c>
      <c r="X78" s="28">
        <f>+claims!F78</f>
        <v>2</v>
      </c>
      <c r="Z78" s="7">
        <f t="shared" si="12"/>
        <v>0</v>
      </c>
      <c r="AA78" s="7">
        <f t="shared" si="13"/>
        <v>0</v>
      </c>
      <c r="AB78" s="7">
        <f t="shared" si="17"/>
        <v>0.02</v>
      </c>
      <c r="AD78" s="7">
        <f t="shared" si="19"/>
        <v>0.01</v>
      </c>
    </row>
    <row r="79" spans="1:30" x14ac:dyDescent="0.2">
      <c r="A79" t="s">
        <v>127</v>
      </c>
      <c r="B79" t="s">
        <v>509</v>
      </c>
      <c r="C79" s="17">
        <v>23.011057692307698</v>
      </c>
      <c r="D79" s="17">
        <v>23.446153846153798</v>
      </c>
      <c r="E79" s="17">
        <v>23.676923076923099</v>
      </c>
      <c r="F79" s="17">
        <v>24</v>
      </c>
      <c r="G79" s="17">
        <f t="shared" si="14"/>
        <v>23.533533653846149</v>
      </c>
      <c r="H79" s="17">
        <v>24</v>
      </c>
      <c r="I79" s="17">
        <v>24</v>
      </c>
      <c r="J79" s="17">
        <v>24</v>
      </c>
      <c r="K79" s="17">
        <v>24</v>
      </c>
      <c r="L79" s="17">
        <f t="shared" si="15"/>
        <v>24</v>
      </c>
      <c r="M79" s="17">
        <v>24.5</v>
      </c>
      <c r="N79" s="17">
        <v>24.123076923076901</v>
      </c>
      <c r="O79" s="17">
        <v>24.5</v>
      </c>
      <c r="P79" s="17">
        <v>24.5</v>
      </c>
      <c r="Q79" s="17">
        <f t="shared" si="16"/>
        <v>24.405769230769224</v>
      </c>
      <c r="R79" s="17">
        <f t="shared" si="11"/>
        <v>24.125140224358972</v>
      </c>
      <c r="T79" s="7">
        <f t="shared" si="18"/>
        <v>1.2674630469810123E-4</v>
      </c>
      <c r="V79" s="28">
        <f>+claims!D79</f>
        <v>0</v>
      </c>
      <c r="W79" s="28">
        <f>+claims!E79</f>
        <v>0</v>
      </c>
      <c r="X79" s="28">
        <f>+claims!F79</f>
        <v>1</v>
      </c>
      <c r="Z79" s="7">
        <f t="shared" si="12"/>
        <v>0</v>
      </c>
      <c r="AA79" s="7">
        <f t="shared" si="13"/>
        <v>0</v>
      </c>
      <c r="AB79" s="7">
        <f t="shared" si="17"/>
        <v>0.01</v>
      </c>
      <c r="AD79" s="7">
        <f t="shared" si="19"/>
        <v>5.0000000000000001E-3</v>
      </c>
    </row>
    <row r="80" spans="1:30" x14ac:dyDescent="0.2">
      <c r="A80" t="s">
        <v>128</v>
      </c>
      <c r="B80" t="s">
        <v>129</v>
      </c>
      <c r="C80" s="17">
        <v>113.496153846154</v>
      </c>
      <c r="D80" s="17">
        <v>116.492307692308</v>
      </c>
      <c r="E80" s="17">
        <v>119.85</v>
      </c>
      <c r="F80" s="17">
        <v>117.424242424242</v>
      </c>
      <c r="G80" s="17">
        <f t="shared" si="14"/>
        <v>116.81567599067598</v>
      </c>
      <c r="H80" s="17">
        <v>117.654807692308</v>
      </c>
      <c r="I80" s="17">
        <v>117.43886718749999</v>
      </c>
      <c r="J80" s="17">
        <v>116.876799242424</v>
      </c>
      <c r="K80" s="17">
        <v>118.369696969697</v>
      </c>
      <c r="L80" s="17">
        <f t="shared" si="15"/>
        <v>117.58504277298223</v>
      </c>
      <c r="M80" s="17">
        <v>118.702884615385</v>
      </c>
      <c r="N80" s="17">
        <v>122.51865234375001</v>
      </c>
      <c r="O80" s="17">
        <v>121.096496212121</v>
      </c>
      <c r="P80" s="17">
        <v>117.458333333333</v>
      </c>
      <c r="Q80" s="17">
        <f t="shared" si="16"/>
        <v>119.94409162614724</v>
      </c>
      <c r="R80" s="17">
        <f t="shared" si="11"/>
        <v>118.63633940251368</v>
      </c>
      <c r="T80" s="7">
        <f t="shared" si="18"/>
        <v>6.2328000924926827E-4</v>
      </c>
      <c r="V80" s="28">
        <f>+claims!D80</f>
        <v>0</v>
      </c>
      <c r="W80" s="28">
        <f>+claims!E80</f>
        <v>1</v>
      </c>
      <c r="X80" s="28">
        <f>+claims!F80</f>
        <v>2</v>
      </c>
      <c r="Z80" s="7">
        <f t="shared" si="12"/>
        <v>0</v>
      </c>
      <c r="AA80" s="7">
        <f t="shared" si="13"/>
        <v>8.5044830228166758E-3</v>
      </c>
      <c r="AB80" s="7">
        <f t="shared" si="17"/>
        <v>1.6674435338038855E-2</v>
      </c>
      <c r="AD80" s="7">
        <f t="shared" si="19"/>
        <v>1.1172045343291652E-2</v>
      </c>
    </row>
    <row r="81" spans="1:30" x14ac:dyDescent="0.2">
      <c r="A81" t="s">
        <v>488</v>
      </c>
      <c r="B81" t="s">
        <v>547</v>
      </c>
      <c r="C81" s="17">
        <v>5.7379807692307701</v>
      </c>
      <c r="D81" s="17">
        <v>6.3528846153846201</v>
      </c>
      <c r="E81" s="17">
        <v>6.7057692307692296</v>
      </c>
      <c r="F81" s="17">
        <v>5.93001893939394</v>
      </c>
      <c r="G81" s="17">
        <f t="shared" si="14"/>
        <v>6.1816633886946395</v>
      </c>
      <c r="H81" s="17">
        <v>5.9576923076923096</v>
      </c>
      <c r="I81" s="17">
        <v>4.48046875</v>
      </c>
      <c r="J81" s="17">
        <v>6.1477272727272698</v>
      </c>
      <c r="K81" s="17">
        <v>7.5037878787878798</v>
      </c>
      <c r="L81" s="17">
        <f t="shared" si="15"/>
        <v>6.0224190523018644</v>
      </c>
      <c r="M81" s="17">
        <v>8</v>
      </c>
      <c r="N81" s="17">
        <v>8</v>
      </c>
      <c r="O81" s="17">
        <v>8</v>
      </c>
      <c r="P81" s="17">
        <v>8</v>
      </c>
      <c r="Q81" s="17">
        <f>AVERAGE(M81:P81)</f>
        <v>8</v>
      </c>
      <c r="R81" s="17">
        <f>IF(G81&gt;0,(+G81+(L81*2)+(Q81*3))/6,IF(L81&gt;0,((L81*2)+(Q81*3))/5,Q81))</f>
        <v>7.0377502488830617</v>
      </c>
      <c r="T81" s="7">
        <f t="shared" si="18"/>
        <v>3.6974244673339385E-5</v>
      </c>
      <c r="V81" s="28">
        <f>+claims!D81</f>
        <v>0</v>
      </c>
      <c r="W81" s="28">
        <f>+claims!E81</f>
        <v>0</v>
      </c>
      <c r="X81" s="28">
        <f>+claims!F81</f>
        <v>0</v>
      </c>
      <c r="Z81" s="7">
        <f>IF(G81&gt;100,IF(V81&lt;1,0,+V81/G81),IF(V81&lt;1,0,+V81/100))</f>
        <v>0</v>
      </c>
      <c r="AA81" s="7">
        <f>IF(L81&gt;100,IF(W81&lt;1,0,+W81/L81),IF(W81&lt;1,0,+W81/100))</f>
        <v>0</v>
      </c>
      <c r="AB81" s="7">
        <f>IF(Q81&gt;100,IF(X81&lt;1,0,+X81/Q81),IF(X81&lt;1,0,+X81/100))</f>
        <v>0</v>
      </c>
      <c r="AD81" s="7">
        <f t="shared" si="19"/>
        <v>0</v>
      </c>
    </row>
    <row r="82" spans="1:30" x14ac:dyDescent="0.2">
      <c r="A82" t="s">
        <v>130</v>
      </c>
      <c r="B82" t="s">
        <v>503</v>
      </c>
      <c r="C82" s="17">
        <v>130.21634615384599</v>
      </c>
      <c r="D82" s="17">
        <v>134.071153846154</v>
      </c>
      <c r="E82" s="17">
        <v>135.89086538461501</v>
      </c>
      <c r="F82" s="17">
        <v>133.20975378787901</v>
      </c>
      <c r="G82" s="17">
        <f t="shared" si="14"/>
        <v>133.34702979312351</v>
      </c>
      <c r="H82" s="17">
        <v>146.330288461538</v>
      </c>
      <c r="I82" s="17">
        <v>149.99169921875</v>
      </c>
      <c r="J82" s="17">
        <v>147.617897727273</v>
      </c>
      <c r="K82" s="17">
        <v>145.09446969697001</v>
      </c>
      <c r="L82" s="17">
        <f t="shared" si="15"/>
        <v>147.25858877613274</v>
      </c>
      <c r="M82" s="17">
        <v>149.39663461538501</v>
      </c>
      <c r="N82" s="17">
        <v>155.86093750000001</v>
      </c>
      <c r="O82" s="17">
        <v>153.265625</v>
      </c>
      <c r="P82" s="17">
        <v>150.85435606060599</v>
      </c>
      <c r="Q82" s="17">
        <f t="shared" si="16"/>
        <v>152.34438829399775</v>
      </c>
      <c r="R82" s="17">
        <f t="shared" si="11"/>
        <v>147.48289537123037</v>
      </c>
      <c r="T82" s="7">
        <f t="shared" ref="T82:T90" si="20">+R82/$R$265</f>
        <v>7.7483122670541239E-4</v>
      </c>
      <c r="V82" s="28">
        <f>+claims!D82</f>
        <v>1</v>
      </c>
      <c r="W82" s="28">
        <f>+claims!E82</f>
        <v>1</v>
      </c>
      <c r="X82" s="28">
        <f>+claims!F82</f>
        <v>1</v>
      </c>
      <c r="Z82" s="7">
        <f t="shared" si="12"/>
        <v>7.4992296532694755E-3</v>
      </c>
      <c r="AA82" s="7">
        <f t="shared" si="13"/>
        <v>6.7907753857415565E-3</v>
      </c>
      <c r="AB82" s="7">
        <f t="shared" si="17"/>
        <v>6.5640750617618855E-3</v>
      </c>
      <c r="AD82" s="7">
        <f t="shared" si="19"/>
        <v>6.7955009350063739E-3</v>
      </c>
    </row>
    <row r="83" spans="1:30" x14ac:dyDescent="0.2">
      <c r="A83" t="s">
        <v>131</v>
      </c>
      <c r="B83" t="s">
        <v>132</v>
      </c>
      <c r="C83" s="17">
        <v>31.326923076923102</v>
      </c>
      <c r="D83" s="17">
        <v>31.780769230769199</v>
      </c>
      <c r="E83" s="17">
        <v>33.674038461538501</v>
      </c>
      <c r="F83" s="17">
        <v>32.241003787878803</v>
      </c>
      <c r="G83" s="17">
        <f t="shared" si="14"/>
        <v>32.2556836392774</v>
      </c>
      <c r="H83" s="17">
        <v>31.499519230769199</v>
      </c>
      <c r="I83" s="17">
        <v>32.68701171875</v>
      </c>
      <c r="J83" s="17">
        <v>33.0549242424242</v>
      </c>
      <c r="K83" s="17">
        <v>32.829071969696997</v>
      </c>
      <c r="L83" s="17">
        <f t="shared" si="15"/>
        <v>32.5176317904101</v>
      </c>
      <c r="M83" s="17">
        <v>33.048076923076898</v>
      </c>
      <c r="N83" s="17">
        <v>32.228846153846199</v>
      </c>
      <c r="O83" s="17">
        <v>31.8333333333333</v>
      </c>
      <c r="P83" s="17">
        <v>30.450757575757599</v>
      </c>
      <c r="Q83" s="17">
        <f t="shared" si="16"/>
        <v>31.890253496503497</v>
      </c>
      <c r="R83" s="17">
        <f t="shared" si="11"/>
        <v>32.160284618268015</v>
      </c>
      <c r="T83" s="7">
        <f t="shared" si="20"/>
        <v>1.6896056128573093E-4</v>
      </c>
      <c r="V83" s="28">
        <f>+claims!D83</f>
        <v>0</v>
      </c>
      <c r="W83" s="28">
        <f>+claims!E83</f>
        <v>0</v>
      </c>
      <c r="X83" s="28">
        <f>+claims!F83</f>
        <v>0</v>
      </c>
      <c r="Z83" s="7">
        <f t="shared" si="12"/>
        <v>0</v>
      </c>
      <c r="AA83" s="7">
        <f t="shared" si="13"/>
        <v>0</v>
      </c>
      <c r="AB83" s="7">
        <f t="shared" si="17"/>
        <v>0</v>
      </c>
      <c r="AD83" s="7">
        <f t="shared" si="19"/>
        <v>0</v>
      </c>
    </row>
    <row r="84" spans="1:30" x14ac:dyDescent="0.2">
      <c r="A84" t="s">
        <v>133</v>
      </c>
      <c r="B84" t="s">
        <v>548</v>
      </c>
      <c r="C84" s="17">
        <v>82.3913461538462</v>
      </c>
      <c r="D84" s="17">
        <v>82.264423076923094</v>
      </c>
      <c r="E84" s="17">
        <v>82.288942307692295</v>
      </c>
      <c r="F84" s="17">
        <v>81.850378787878796</v>
      </c>
      <c r="G84" s="17">
        <f t="shared" si="14"/>
        <v>82.198772581585104</v>
      </c>
      <c r="H84" s="17">
        <v>86.698076923076897</v>
      </c>
      <c r="I84" s="17">
        <v>89.934765624999997</v>
      </c>
      <c r="J84" s="17">
        <v>90.8250946969697</v>
      </c>
      <c r="K84" s="17">
        <v>92.883333333333297</v>
      </c>
      <c r="L84" s="17">
        <f t="shared" si="15"/>
        <v>90.085317644594966</v>
      </c>
      <c r="M84" s="17">
        <v>94.521634615384599</v>
      </c>
      <c r="N84" s="17">
        <v>94.8</v>
      </c>
      <c r="O84" s="17">
        <v>92.198674242424204</v>
      </c>
      <c r="P84" s="17">
        <v>89.410321969696994</v>
      </c>
      <c r="Q84" s="17">
        <f t="shared" si="16"/>
        <v>92.732657706876452</v>
      </c>
      <c r="R84" s="17">
        <f t="shared" si="11"/>
        <v>90.09456349856741</v>
      </c>
      <c r="T84" s="7">
        <f t="shared" si="20"/>
        <v>4.7333001552057397E-4</v>
      </c>
      <c r="V84" s="28">
        <f>+claims!D84</f>
        <v>1</v>
      </c>
      <c r="W84" s="28">
        <f>+claims!E84</f>
        <v>0</v>
      </c>
      <c r="X84" s="28">
        <f>+claims!F84</f>
        <v>0</v>
      </c>
      <c r="Z84" s="7">
        <f t="shared" si="12"/>
        <v>0.01</v>
      </c>
      <c r="AA84" s="7">
        <f t="shared" si="13"/>
        <v>0</v>
      </c>
      <c r="AB84" s="7">
        <f t="shared" si="17"/>
        <v>0</v>
      </c>
      <c r="AD84" s="7">
        <f t="shared" si="19"/>
        <v>1.6666666666666668E-3</v>
      </c>
    </row>
    <row r="85" spans="1:30" x14ac:dyDescent="0.2">
      <c r="A85" t="s">
        <v>134</v>
      </c>
      <c r="B85" t="s">
        <v>135</v>
      </c>
      <c r="C85" s="17">
        <v>7.4038461538461497</v>
      </c>
      <c r="D85" s="17">
        <v>8.25</v>
      </c>
      <c r="E85" s="17">
        <v>8.0884615384615408</v>
      </c>
      <c r="F85" s="17">
        <v>7.75</v>
      </c>
      <c r="G85" s="17">
        <f t="shared" si="14"/>
        <v>7.8730769230769226</v>
      </c>
      <c r="H85" s="17">
        <v>9.6115384615384603</v>
      </c>
      <c r="I85" s="17">
        <v>10.75</v>
      </c>
      <c r="J85" s="17">
        <v>10.75</v>
      </c>
      <c r="K85" s="17">
        <v>10.75</v>
      </c>
      <c r="L85" s="17">
        <f t="shared" si="15"/>
        <v>10.465384615384615</v>
      </c>
      <c r="M85" s="17">
        <v>10.558173076923101</v>
      </c>
      <c r="N85" s="17">
        <v>10.4375</v>
      </c>
      <c r="O85" s="17">
        <v>9.75</v>
      </c>
      <c r="P85" s="17">
        <v>9.75</v>
      </c>
      <c r="Q85" s="17">
        <f t="shared" si="16"/>
        <v>10.123918269230774</v>
      </c>
      <c r="R85" s="17">
        <f t="shared" si="11"/>
        <v>9.8626001602564131</v>
      </c>
      <c r="T85" s="7">
        <f t="shared" si="20"/>
        <v>5.1815165151464584E-5</v>
      </c>
      <c r="V85" s="28">
        <f>+claims!D85</f>
        <v>0</v>
      </c>
      <c r="W85" s="28">
        <f>+claims!E85</f>
        <v>1</v>
      </c>
      <c r="X85" s="28">
        <f>+claims!F85</f>
        <v>0</v>
      </c>
      <c r="Z85" s="7">
        <f t="shared" si="12"/>
        <v>0</v>
      </c>
      <c r="AA85" s="7">
        <f t="shared" si="13"/>
        <v>0.01</v>
      </c>
      <c r="AB85" s="7">
        <f t="shared" si="17"/>
        <v>0</v>
      </c>
      <c r="AD85" s="7">
        <f t="shared" si="19"/>
        <v>3.3333333333333335E-3</v>
      </c>
    </row>
    <row r="86" spans="1:30" x14ac:dyDescent="0.2">
      <c r="A86" t="s">
        <v>136</v>
      </c>
      <c r="B86" t="s">
        <v>549</v>
      </c>
      <c r="C86" s="17">
        <v>4</v>
      </c>
      <c r="D86" s="17">
        <v>4</v>
      </c>
      <c r="E86" s="17">
        <v>4</v>
      </c>
      <c r="F86" s="17">
        <v>4</v>
      </c>
      <c r="G86" s="17">
        <f t="shared" si="14"/>
        <v>4</v>
      </c>
      <c r="H86" s="17">
        <v>3.06153846153846</v>
      </c>
      <c r="I86" s="17">
        <v>3</v>
      </c>
      <c r="J86" s="17">
        <v>3</v>
      </c>
      <c r="K86" s="17">
        <v>3</v>
      </c>
      <c r="L86" s="17">
        <f t="shared" si="15"/>
        <v>3.0153846153846149</v>
      </c>
      <c r="M86" s="17">
        <v>3</v>
      </c>
      <c r="N86" s="17">
        <v>3</v>
      </c>
      <c r="O86" s="17">
        <v>3</v>
      </c>
      <c r="P86" s="17">
        <v>3</v>
      </c>
      <c r="Q86" s="17">
        <f t="shared" si="16"/>
        <v>3</v>
      </c>
      <c r="R86" s="17">
        <f t="shared" si="11"/>
        <v>3.1717948717948716</v>
      </c>
      <c r="T86" s="7">
        <f t="shared" si="20"/>
        <v>1.6663666014860215E-5</v>
      </c>
      <c r="V86" s="28">
        <f>+claims!D86</f>
        <v>0</v>
      </c>
      <c r="W86" s="28">
        <f>+claims!E86</f>
        <v>0</v>
      </c>
      <c r="X86" s="28">
        <f>+claims!F86</f>
        <v>0</v>
      </c>
      <c r="Z86" s="7">
        <f t="shared" si="12"/>
        <v>0</v>
      </c>
      <c r="AA86" s="7">
        <f t="shared" si="13"/>
        <v>0</v>
      </c>
      <c r="AB86" s="7">
        <f t="shared" si="17"/>
        <v>0</v>
      </c>
      <c r="AD86" s="7">
        <f t="shared" si="19"/>
        <v>0</v>
      </c>
    </row>
    <row r="87" spans="1:30" x14ac:dyDescent="0.2">
      <c r="A87" t="s">
        <v>137</v>
      </c>
      <c r="B87" t="s">
        <v>138</v>
      </c>
      <c r="C87" s="17">
        <v>10.461538461538501</v>
      </c>
      <c r="D87" s="17">
        <v>10.9692307692308</v>
      </c>
      <c r="E87" s="17">
        <v>10.984615384615401</v>
      </c>
      <c r="F87" s="17">
        <v>11</v>
      </c>
      <c r="G87" s="17">
        <f t="shared" si="14"/>
        <v>10.853846153846176</v>
      </c>
      <c r="H87" s="17">
        <v>11.092307692307701</v>
      </c>
      <c r="I87" s="17">
        <v>13</v>
      </c>
      <c r="J87" s="17">
        <v>13</v>
      </c>
      <c r="K87" s="17">
        <v>13</v>
      </c>
      <c r="L87" s="17">
        <f t="shared" si="15"/>
        <v>12.523076923076925</v>
      </c>
      <c r="M87" s="17">
        <v>12</v>
      </c>
      <c r="N87" s="17">
        <v>11.8153846153846</v>
      </c>
      <c r="O87" s="17">
        <v>11.636363636363599</v>
      </c>
      <c r="P87" s="17">
        <v>12</v>
      </c>
      <c r="Q87" s="17">
        <f t="shared" si="16"/>
        <v>11.86293706293705</v>
      </c>
      <c r="R87" s="17">
        <f t="shared" si="11"/>
        <v>11.914801864801865</v>
      </c>
      <c r="T87" s="7">
        <f t="shared" si="20"/>
        <v>6.2596821967852759E-5</v>
      </c>
      <c r="V87" s="28">
        <f>+claims!D87</f>
        <v>0</v>
      </c>
      <c r="W87" s="28">
        <f>+claims!E87</f>
        <v>0</v>
      </c>
      <c r="X87" s="28">
        <f>+claims!F87</f>
        <v>0</v>
      </c>
      <c r="Z87" s="7">
        <f t="shared" si="12"/>
        <v>0</v>
      </c>
      <c r="AA87" s="7">
        <f t="shared" si="13"/>
        <v>0</v>
      </c>
      <c r="AB87" s="7">
        <f t="shared" si="17"/>
        <v>0</v>
      </c>
      <c r="AD87" s="7">
        <f t="shared" si="19"/>
        <v>0</v>
      </c>
    </row>
    <row r="88" spans="1:30" x14ac:dyDescent="0.2">
      <c r="A88" t="s">
        <v>139</v>
      </c>
      <c r="B88" t="s">
        <v>140</v>
      </c>
      <c r="C88" s="17">
        <v>6.7692307692307701</v>
      </c>
      <c r="D88" s="17">
        <v>6.4923076923076897</v>
      </c>
      <c r="E88" s="17">
        <v>7</v>
      </c>
      <c r="F88" s="17">
        <v>7</v>
      </c>
      <c r="G88" s="17">
        <f t="shared" si="14"/>
        <v>6.8153846153846152</v>
      </c>
      <c r="H88" s="17">
        <v>6.3230769230769202</v>
      </c>
      <c r="I88" s="17">
        <v>7</v>
      </c>
      <c r="J88" s="17">
        <v>7</v>
      </c>
      <c r="K88" s="17">
        <v>7</v>
      </c>
      <c r="L88" s="17">
        <f t="shared" si="15"/>
        <v>6.8307692307692296</v>
      </c>
      <c r="M88" s="17">
        <v>7</v>
      </c>
      <c r="N88" s="17">
        <v>6.5</v>
      </c>
      <c r="O88" s="17">
        <v>6.5</v>
      </c>
      <c r="P88" s="17">
        <v>6.5</v>
      </c>
      <c r="Q88" s="17">
        <f t="shared" si="16"/>
        <v>6.625</v>
      </c>
      <c r="R88" s="17">
        <f t="shared" si="11"/>
        <v>6.7253205128205122</v>
      </c>
      <c r="T88" s="7">
        <f t="shared" si="20"/>
        <v>3.5332831850223517E-5</v>
      </c>
      <c r="V88" s="28">
        <f>+claims!D88</f>
        <v>0</v>
      </c>
      <c r="W88" s="28">
        <f>+claims!E88</f>
        <v>0</v>
      </c>
      <c r="X88" s="28">
        <f>+claims!F88</f>
        <v>0</v>
      </c>
      <c r="Z88" s="7">
        <f t="shared" si="12"/>
        <v>0</v>
      </c>
      <c r="AA88" s="7">
        <f t="shared" si="13"/>
        <v>0</v>
      </c>
      <c r="AB88" s="7">
        <f t="shared" si="17"/>
        <v>0</v>
      </c>
      <c r="AD88" s="7">
        <f t="shared" si="19"/>
        <v>0</v>
      </c>
    </row>
    <row r="89" spans="1:30" x14ac:dyDescent="0.2">
      <c r="A89" t="s">
        <v>141</v>
      </c>
      <c r="B89" t="s">
        <v>142</v>
      </c>
      <c r="C89" s="17">
        <v>60.184615384615398</v>
      </c>
      <c r="D89" s="17">
        <v>61.2615384615385</v>
      </c>
      <c r="E89" s="17">
        <v>61.642788461538501</v>
      </c>
      <c r="F89" s="17">
        <v>60.318181818181799</v>
      </c>
      <c r="G89" s="17">
        <f t="shared" si="14"/>
        <v>60.851781031468548</v>
      </c>
      <c r="H89" s="17">
        <v>63.560673076923102</v>
      </c>
      <c r="I89" s="17">
        <v>68.67236328125</v>
      </c>
      <c r="J89" s="17">
        <v>69.042613636363598</v>
      </c>
      <c r="K89" s="17">
        <v>70.235795454545496</v>
      </c>
      <c r="L89" s="17">
        <f t="shared" si="15"/>
        <v>67.877861362270551</v>
      </c>
      <c r="M89" s="17">
        <v>70.338461538461502</v>
      </c>
      <c r="N89" s="17">
        <v>69.875</v>
      </c>
      <c r="O89" s="17">
        <v>69.3333333333333</v>
      </c>
      <c r="P89" s="17">
        <v>71.718465909090895</v>
      </c>
      <c r="Q89" s="17">
        <f t="shared" si="16"/>
        <v>70.316315195221421</v>
      </c>
      <c r="R89" s="17">
        <f t="shared" si="11"/>
        <v>67.926074890278983</v>
      </c>
      <c r="T89" s="7">
        <f t="shared" si="20"/>
        <v>3.5686337591922133E-4</v>
      </c>
      <c r="V89" s="28">
        <f>+claims!D89</f>
        <v>0</v>
      </c>
      <c r="W89" s="28">
        <f>+claims!E89</f>
        <v>0</v>
      </c>
      <c r="X89" s="28">
        <f>+claims!F89</f>
        <v>1</v>
      </c>
      <c r="Z89" s="7">
        <f t="shared" si="12"/>
        <v>0</v>
      </c>
      <c r="AA89" s="7">
        <f t="shared" si="13"/>
        <v>0</v>
      </c>
      <c r="AB89" s="7">
        <f t="shared" si="17"/>
        <v>0.01</v>
      </c>
      <c r="AD89" s="7">
        <f t="shared" si="19"/>
        <v>5.0000000000000001E-3</v>
      </c>
    </row>
    <row r="90" spans="1:30" x14ac:dyDescent="0.2">
      <c r="A90" t="s">
        <v>143</v>
      </c>
      <c r="B90" t="s">
        <v>144</v>
      </c>
      <c r="C90" s="17">
        <v>12.337019230769201</v>
      </c>
      <c r="D90" s="17">
        <v>12.3697115384615</v>
      </c>
      <c r="E90" s="17">
        <v>12.473076923076899</v>
      </c>
      <c r="F90" s="17">
        <v>12.346590909090899</v>
      </c>
      <c r="G90" s="17">
        <f t="shared" si="14"/>
        <v>12.381599650349626</v>
      </c>
      <c r="H90" s="17">
        <v>12.7206730769231</v>
      </c>
      <c r="I90" s="17">
        <v>13.095703125</v>
      </c>
      <c r="J90" s="17">
        <v>12.0828598484848</v>
      </c>
      <c r="K90" s="17">
        <v>12.4734848484848</v>
      </c>
      <c r="L90" s="17">
        <f t="shared" si="15"/>
        <v>12.593180224723175</v>
      </c>
      <c r="M90" s="17">
        <v>12.7692307692308</v>
      </c>
      <c r="N90" s="17">
        <v>12.7129807692308</v>
      </c>
      <c r="O90" s="17">
        <v>12.624053030302999</v>
      </c>
      <c r="P90" s="17">
        <v>11.933238636363599</v>
      </c>
      <c r="Q90" s="17">
        <f t="shared" si="16"/>
        <v>12.50987580128205</v>
      </c>
      <c r="R90" s="17">
        <f t="shared" si="11"/>
        <v>12.516264583940355</v>
      </c>
      <c r="T90" s="7">
        <f t="shared" si="20"/>
        <v>6.5756728039093068E-5</v>
      </c>
      <c r="V90" s="28">
        <f>+claims!D90</f>
        <v>0</v>
      </c>
      <c r="W90" s="28">
        <f>+claims!E90</f>
        <v>0</v>
      </c>
      <c r="X90" s="28">
        <f>+claims!F90</f>
        <v>0</v>
      </c>
      <c r="Z90" s="7">
        <f t="shared" si="12"/>
        <v>0</v>
      </c>
      <c r="AA90" s="7">
        <f t="shared" si="13"/>
        <v>0</v>
      </c>
      <c r="AB90" s="7">
        <f t="shared" si="17"/>
        <v>0</v>
      </c>
      <c r="AD90" s="7">
        <f t="shared" si="19"/>
        <v>0</v>
      </c>
    </row>
    <row r="91" spans="1:30" x14ac:dyDescent="0.2">
      <c r="A91" t="s">
        <v>145</v>
      </c>
      <c r="B91" t="s">
        <v>146</v>
      </c>
      <c r="C91" s="17">
        <v>10297.244230769193</v>
      </c>
      <c r="D91" s="17">
        <v>10938.559615384638</v>
      </c>
      <c r="E91" s="17">
        <v>11292.248076923108</v>
      </c>
      <c r="F91" s="17">
        <v>11349.045454545476</v>
      </c>
      <c r="G91" s="17">
        <f t="shared" ref="G91:G96" si="21">AVERAGE(C91:F91)</f>
        <v>10969.274344405603</v>
      </c>
      <c r="H91" s="17">
        <v>11549.646153846168</v>
      </c>
      <c r="I91" s="17">
        <v>12063.763671874951</v>
      </c>
      <c r="J91" s="17">
        <v>12161.496212121212</v>
      </c>
      <c r="K91" s="17">
        <v>12083.638257575771</v>
      </c>
      <c r="L91" s="17">
        <f t="shared" ref="L91:L96" si="22">AVERAGE(H91:K91)</f>
        <v>11964.636073854526</v>
      </c>
      <c r="M91" s="17">
        <v>12033.938461538522</v>
      </c>
      <c r="N91" s="17">
        <v>12094.121093749951</v>
      </c>
      <c r="O91" s="17">
        <v>12037.395833333323</v>
      </c>
      <c r="P91" s="17">
        <v>11966.770833333298</v>
      </c>
      <c r="Q91" s="17">
        <f t="shared" ref="Q91:Q96" si="23">AVERAGE(M91:P91)</f>
        <v>12033.056555488774</v>
      </c>
      <c r="R91" s="17">
        <f t="shared" ref="R91:R96" si="24">IF(G91&gt;0,(+G91+(L91*2)+(Q91*3))/6,IF(L91&gt;0,((L91*2)+(Q91*3))/5,Q91))</f>
        <v>11832.95269309683</v>
      </c>
      <c r="T91" s="7">
        <f t="shared" ref="T91:T96" si="25">+R91/$R$265</f>
        <v>6.2166810786166905E-2</v>
      </c>
      <c r="V91" s="28">
        <f>+claims!D91</f>
        <v>192</v>
      </c>
      <c r="W91" s="28">
        <f>+claims!E91</f>
        <v>213</v>
      </c>
      <c r="X91" s="28">
        <f>+claims!F91</f>
        <v>177</v>
      </c>
      <c r="Z91" s="7">
        <f t="shared" ref="Z91:Z96" si="26">IF(G91&gt;100,IF(V91&lt;1,0,+V91/G91),IF(V91&lt;1,0,+V91/100))</f>
        <v>1.7503436779108473E-2</v>
      </c>
      <c r="AA91" s="7">
        <f t="shared" ref="AA91:AA96" si="27">IF(L91&gt;100,IF(W91&lt;1,0,+W91/L91),IF(W91&lt;1,0,+W91/100))</f>
        <v>1.7802463751108472E-2</v>
      </c>
      <c r="AB91" s="7">
        <f t="shared" ref="AB91:AB96" si="28">IF(Q91&gt;100,IF(X91&lt;1,0,+X91/Q91),IF(X91&lt;1,0,+X91/100))</f>
        <v>1.4709479605932958E-2</v>
      </c>
      <c r="AD91" s="7">
        <f t="shared" si="19"/>
        <v>1.6206133849854049E-2</v>
      </c>
    </row>
    <row r="92" spans="1:30" x14ac:dyDescent="0.2">
      <c r="A92" t="s">
        <v>147</v>
      </c>
      <c r="B92" t="s">
        <v>493</v>
      </c>
      <c r="C92" s="17">
        <v>10912.07</v>
      </c>
      <c r="D92" s="17">
        <v>11102.18</v>
      </c>
      <c r="E92" s="17">
        <v>11288.5</v>
      </c>
      <c r="F92" s="17">
        <v>11026.761363636366</v>
      </c>
      <c r="G92" s="17">
        <f>AVERAGE(C92:F92)</f>
        <v>11082.377840909092</v>
      </c>
      <c r="H92" s="17">
        <v>10695.090384615391</v>
      </c>
      <c r="I92" s="17">
        <v>10655.34</v>
      </c>
      <c r="J92" s="17">
        <v>10896.092803030271</v>
      </c>
      <c r="K92" s="17">
        <v>11067.429924242437</v>
      </c>
      <c r="L92" s="17">
        <f>AVERAGE(H92:K92)</f>
        <v>10828.488277972025</v>
      </c>
      <c r="M92" s="17">
        <v>10980.025000000038</v>
      </c>
      <c r="N92" s="17">
        <v>10970.187500000049</v>
      </c>
      <c r="O92" s="17">
        <v>10886.193181818224</v>
      </c>
      <c r="P92" s="17">
        <v>10733.511363636377</v>
      </c>
      <c r="Q92" s="17">
        <f>AVERAGE(M92:P92)</f>
        <v>10892.479261363673</v>
      </c>
      <c r="R92" s="17">
        <f>IF(G92&gt;0,(+G92+(L92*2)+(Q92*3))/6,IF(L92&gt;0,((L92*2)+(Q92*3))/5,Q92))</f>
        <v>10902.798696824028</v>
      </c>
      <c r="T92" s="7">
        <f t="shared" si="25"/>
        <v>5.7280058596071326E-2</v>
      </c>
      <c r="V92" s="28">
        <f>+claims!D92</f>
        <v>279</v>
      </c>
      <c r="W92" s="28">
        <f>+claims!E92</f>
        <v>258</v>
      </c>
      <c r="X92" s="28">
        <f>+claims!F92</f>
        <v>234</v>
      </c>
      <c r="Z92" s="7">
        <f>IF(G92&gt;100,IF(V92&lt;1,0,+V92/G92),IF(V92&lt;1,0,+V92/100))</f>
        <v>2.517510267247065E-2</v>
      </c>
      <c r="AA92" s="7">
        <f>IF(L92&gt;100,IF(W92&lt;1,0,+W92/L92),IF(W92&lt;1,0,+W92/100))</f>
        <v>2.382604047555183E-2</v>
      </c>
      <c r="AB92" s="7">
        <f>IF(Q92&gt;100,IF(X92&lt;1,0,+X92/Q92),IF(X92&lt;1,0,+X92/100))</f>
        <v>2.1482712464738225E-2</v>
      </c>
      <c r="AD92" s="7">
        <f t="shared" si="19"/>
        <v>2.2879220169631499E-2</v>
      </c>
    </row>
    <row r="93" spans="1:30" x14ac:dyDescent="0.2">
      <c r="A93" t="s">
        <v>148</v>
      </c>
      <c r="B93" t="s">
        <v>149</v>
      </c>
      <c r="C93" s="17">
        <v>18</v>
      </c>
      <c r="D93" s="17">
        <v>18</v>
      </c>
      <c r="E93" s="17">
        <v>18</v>
      </c>
      <c r="F93" s="17">
        <v>18</v>
      </c>
      <c r="G93" s="17">
        <f>AVERAGE(C93:F93)</f>
        <v>18</v>
      </c>
      <c r="H93" s="17">
        <v>17.846153846153801</v>
      </c>
      <c r="I93" s="17">
        <v>18</v>
      </c>
      <c r="J93" s="17">
        <v>17.681818181818201</v>
      </c>
      <c r="K93" s="17">
        <v>18</v>
      </c>
      <c r="L93" s="17">
        <f>AVERAGE(H93:K93)</f>
        <v>17.881993006993</v>
      </c>
      <c r="M93" s="17">
        <v>17.986538461538501</v>
      </c>
      <c r="N93" s="17">
        <v>18</v>
      </c>
      <c r="O93" s="17">
        <v>18</v>
      </c>
      <c r="P93" s="17">
        <v>18.276923076923101</v>
      </c>
      <c r="Q93" s="17">
        <f>AVERAGE(M93:P93)</f>
        <v>18.0658653846154</v>
      </c>
      <c r="R93" s="17">
        <f>IF(G93&gt;0,(+G93+(L93*2)+(Q93*3))/6,IF(L93&gt;0,((L93*2)+(Q93*3))/5,Q93))</f>
        <v>17.993597027972033</v>
      </c>
      <c r="T93" s="7">
        <f t="shared" si="25"/>
        <v>9.4533002101246461E-5</v>
      </c>
      <c r="V93" s="28">
        <f>+claims!D93</f>
        <v>1</v>
      </c>
      <c r="W93" s="28">
        <f>+claims!E93</f>
        <v>1</v>
      </c>
      <c r="X93" s="28">
        <f>+claims!F93</f>
        <v>0</v>
      </c>
      <c r="Z93" s="7">
        <f>IF(G93&gt;100,IF(V93&lt;1,0,+V93/G93),IF(V93&lt;1,0,+V93/100))</f>
        <v>0.01</v>
      </c>
      <c r="AA93" s="7">
        <f>IF(L93&gt;100,IF(W93&lt;1,0,+W93/L93),IF(W93&lt;1,0,+W93/100))</f>
        <v>0.01</v>
      </c>
      <c r="AB93" s="7">
        <f>IF(Q93&gt;100,IF(X93&lt;1,0,+X93/Q93),IF(X93&lt;1,0,+X93/100))</f>
        <v>0</v>
      </c>
      <c r="AD93" s="7">
        <f t="shared" si="19"/>
        <v>5.0000000000000001E-3</v>
      </c>
    </row>
    <row r="94" spans="1:30" x14ac:dyDescent="0.2">
      <c r="A94" t="s">
        <v>492</v>
      </c>
      <c r="B94" t="s">
        <v>497</v>
      </c>
      <c r="C94" s="17">
        <v>11768.39615384617</v>
      </c>
      <c r="D94" s="17">
        <v>11909.861538461508</v>
      </c>
      <c r="E94" s="17">
        <v>12001</v>
      </c>
      <c r="F94" s="17">
        <v>11803.42234848483</v>
      </c>
      <c r="G94" s="17">
        <f t="shared" si="21"/>
        <v>11870.670010198126</v>
      </c>
      <c r="H94" s="17">
        <v>12142.507692307745</v>
      </c>
      <c r="I94" s="17">
        <v>12235.88671875</v>
      </c>
      <c r="J94" s="17">
        <v>12157.16666666669</v>
      </c>
      <c r="K94" s="17">
        <v>12113.823863636371</v>
      </c>
      <c r="L94" s="17">
        <f t="shared" si="22"/>
        <v>12162.346235340199</v>
      </c>
      <c r="M94" s="17">
        <v>12151.150000000001</v>
      </c>
      <c r="N94" s="17">
        <v>12176.365234375</v>
      </c>
      <c r="O94" s="17">
        <v>12136.628787878753</v>
      </c>
      <c r="P94" s="17">
        <v>11923.206439393936</v>
      </c>
      <c r="Q94" s="17">
        <f t="shared" si="23"/>
        <v>12096.837615411923</v>
      </c>
      <c r="R94" s="17">
        <f t="shared" si="24"/>
        <v>12080.979221185715</v>
      </c>
      <c r="T94" s="7">
        <f t="shared" si="25"/>
        <v>6.3469868327387949E-2</v>
      </c>
      <c r="V94" s="28">
        <f>+claims!D94</f>
        <v>594</v>
      </c>
      <c r="W94" s="28">
        <f>+claims!E94</f>
        <v>681</v>
      </c>
      <c r="X94" s="28">
        <f>+claims!F94</f>
        <v>726</v>
      </c>
      <c r="Z94" s="7">
        <f t="shared" si="26"/>
        <v>5.0039298497026111E-2</v>
      </c>
      <c r="AA94" s="7">
        <f t="shared" si="27"/>
        <v>5.5992485892336658E-2</v>
      </c>
      <c r="AB94" s="7">
        <f t="shared" si="28"/>
        <v>6.001568534532057E-2</v>
      </c>
      <c r="AD94" s="7">
        <f t="shared" si="19"/>
        <v>5.7011887719610188E-2</v>
      </c>
    </row>
    <row r="95" spans="1:30" x14ac:dyDescent="0.2">
      <c r="A95" t="s">
        <v>490</v>
      </c>
      <c r="B95" t="s">
        <v>498</v>
      </c>
      <c r="C95" s="17">
        <v>3124.0923076923145</v>
      </c>
      <c r="D95" s="17">
        <v>3137.9403846153832</v>
      </c>
      <c r="E95" s="17">
        <v>3155.3192307692352</v>
      </c>
      <c r="F95" s="17">
        <v>3168.0090909090904</v>
      </c>
      <c r="G95" s="17">
        <f t="shared" si="21"/>
        <v>3146.3402534965057</v>
      </c>
      <c r="H95" s="17">
        <v>3173.05</v>
      </c>
      <c r="I95" s="17">
        <v>3213.3636718749999</v>
      </c>
      <c r="J95" s="17">
        <v>3221.495833333332</v>
      </c>
      <c r="K95" s="17">
        <v>3214.304545454549</v>
      </c>
      <c r="L95" s="17">
        <f t="shared" si="22"/>
        <v>3205.5535126657205</v>
      </c>
      <c r="M95" s="17">
        <v>3206.7134615384593</v>
      </c>
      <c r="N95" s="17">
        <v>3192.0355468749999</v>
      </c>
      <c r="O95" s="17">
        <v>3154.2856060606068</v>
      </c>
      <c r="P95" s="17">
        <v>3139.3613636363598</v>
      </c>
      <c r="Q95" s="17">
        <f t="shared" si="23"/>
        <v>3173.098994527606</v>
      </c>
      <c r="R95" s="17">
        <f t="shared" si="24"/>
        <v>3179.4573770684606</v>
      </c>
      <c r="T95" s="7">
        <f t="shared" si="25"/>
        <v>1.6703922536444139E-2</v>
      </c>
      <c r="V95" s="28">
        <f>+claims!D95</f>
        <v>33</v>
      </c>
      <c r="W95" s="28">
        <f>+claims!E95</f>
        <v>43</v>
      </c>
      <c r="X95" s="28">
        <f>+claims!F95</f>
        <v>28</v>
      </c>
      <c r="Z95" s="7">
        <f t="shared" si="26"/>
        <v>1.0488376126303356E-2</v>
      </c>
      <c r="AA95" s="7">
        <f t="shared" si="27"/>
        <v>1.3414219987312405E-2</v>
      </c>
      <c r="AB95" s="7">
        <f t="shared" si="28"/>
        <v>8.8241810445527837E-3</v>
      </c>
      <c r="AD95" s="7">
        <f t="shared" si="19"/>
        <v>1.0631559872431084E-2</v>
      </c>
    </row>
    <row r="96" spans="1:30" x14ac:dyDescent="0.2">
      <c r="A96" t="s">
        <v>491</v>
      </c>
      <c r="B96" t="s">
        <v>499</v>
      </c>
      <c r="C96" s="17">
        <v>15175.8</v>
      </c>
      <c r="D96" s="17">
        <v>15400.21</v>
      </c>
      <c r="E96" s="17">
        <v>15452.29</v>
      </c>
      <c r="F96" s="17">
        <v>15021.13</v>
      </c>
      <c r="G96" s="17">
        <f t="shared" si="21"/>
        <v>15262.3575</v>
      </c>
      <c r="H96" s="17">
        <v>15729.657538461501</v>
      </c>
      <c r="I96" s="17">
        <v>16150.514375000001</v>
      </c>
      <c r="J96" s="17">
        <v>16470.362727272739</v>
      </c>
      <c r="K96" s="17">
        <v>16900.543333333302</v>
      </c>
      <c r="L96" s="17">
        <f t="shared" si="22"/>
        <v>16312.769493516887</v>
      </c>
      <c r="M96" s="17">
        <v>17148.417999999998</v>
      </c>
      <c r="N96" s="17">
        <v>17223.291093750002</v>
      </c>
      <c r="O96" s="17">
        <v>17064.337727272701</v>
      </c>
      <c r="P96" s="17">
        <v>16763.293030303001</v>
      </c>
      <c r="Q96" s="17">
        <f t="shared" si="23"/>
        <v>17049.834962831424</v>
      </c>
      <c r="R96" s="17">
        <f t="shared" si="24"/>
        <v>16506.233562588008</v>
      </c>
      <c r="T96" s="7">
        <f t="shared" si="25"/>
        <v>8.6718837241386196E-2</v>
      </c>
      <c r="V96" s="28">
        <f>+claims!D96</f>
        <v>1608</v>
      </c>
      <c r="W96" s="28">
        <f>+claims!E96</f>
        <v>1629</v>
      </c>
      <c r="X96" s="28">
        <f>+claims!F96</f>
        <v>2002</v>
      </c>
      <c r="Z96" s="7">
        <f t="shared" si="26"/>
        <v>0.10535724903574038</v>
      </c>
      <c r="AA96" s="7">
        <f t="shared" si="27"/>
        <v>9.986041920394978E-2</v>
      </c>
      <c r="AB96" s="7">
        <f t="shared" si="28"/>
        <v>0.11742049142201977</v>
      </c>
      <c r="AD96" s="7">
        <f t="shared" si="19"/>
        <v>0.10955659361828322</v>
      </c>
    </row>
    <row r="97" spans="1:30" x14ac:dyDescent="0.2">
      <c r="A97" t="s">
        <v>516</v>
      </c>
      <c r="B97" t="s">
        <v>561</v>
      </c>
      <c r="C97" s="17">
        <v>6</v>
      </c>
      <c r="D97" s="17">
        <v>6</v>
      </c>
      <c r="E97" s="17">
        <v>6</v>
      </c>
      <c r="F97" s="17">
        <v>12</v>
      </c>
      <c r="G97" s="17">
        <f>AVERAGE(C97:F97)</f>
        <v>7.5</v>
      </c>
      <c r="H97" s="17">
        <v>15.2307692307692</v>
      </c>
      <c r="I97" s="17">
        <v>18.328125</v>
      </c>
      <c r="J97" s="17">
        <v>19.984848484848499</v>
      </c>
      <c r="K97" s="17">
        <v>20</v>
      </c>
      <c r="L97" s="17">
        <f>AVERAGE(H97:K97)</f>
        <v>18.385935678904424</v>
      </c>
      <c r="M97" s="17">
        <v>18</v>
      </c>
      <c r="N97" s="17">
        <v>19.5</v>
      </c>
      <c r="O97" s="17">
        <v>19.994318181818237</v>
      </c>
      <c r="P97" s="17">
        <v>20.19696969696972</v>
      </c>
      <c r="Q97" s="17">
        <f>AVERAGE(M97:P97)</f>
        <v>19.42282196969699</v>
      </c>
      <c r="R97" s="17">
        <f>IF(G97&gt;0,(+G97+(L97*2)+(Q97*3))/6,IF(L97&gt;0,((L97*2)+(Q97*3))/5,Q97))</f>
        <v>17.090056211149971</v>
      </c>
      <c r="T97" s="7">
        <f t="shared" ref="T97:T128" si="29">+R97/$R$265</f>
        <v>8.9786067633256509E-5</v>
      </c>
      <c r="V97" s="28">
        <f>+claims!D97</f>
        <v>0</v>
      </c>
      <c r="W97" s="28">
        <f>+claims!E97</f>
        <v>1</v>
      </c>
      <c r="X97" s="28">
        <f>+claims!F97</f>
        <v>0</v>
      </c>
      <c r="Z97" s="7">
        <f>IF(G97&gt;100,IF(V97&lt;1,0,+V97/G97),IF(V97&lt;1,0,+V97/100))</f>
        <v>0</v>
      </c>
      <c r="AA97" s="7">
        <f>IF(L97&gt;100,IF(W97&lt;1,0,+W97/L97),IF(W97&lt;1,0,+W97/100))</f>
        <v>0.01</v>
      </c>
      <c r="AB97" s="7">
        <f>IF(Q97&gt;100,IF(X97&lt;1,0,+X97/Q97),IF(X97&lt;1,0,+X97/100))</f>
        <v>0</v>
      </c>
      <c r="AD97" s="7">
        <f t="shared" si="19"/>
        <v>3.3333333333333335E-3</v>
      </c>
    </row>
    <row r="98" spans="1:30" x14ac:dyDescent="0.2">
      <c r="A98" t="s">
        <v>150</v>
      </c>
      <c r="B98" t="s">
        <v>151</v>
      </c>
      <c r="C98" s="17">
        <v>604.26265384615397</v>
      </c>
      <c r="D98" s="17">
        <v>612.08734615384606</v>
      </c>
      <c r="E98" s="17">
        <v>617.46730769230805</v>
      </c>
      <c r="F98" s="17">
        <v>629.65032196969696</v>
      </c>
      <c r="G98" s="17">
        <f t="shared" ref="G98:G141" si="30">AVERAGE(C98:F98)</f>
        <v>615.86690741550126</v>
      </c>
      <c r="H98" s="17">
        <v>625.41730769230799</v>
      </c>
      <c r="I98" s="17">
        <v>624.60312499999998</v>
      </c>
      <c r="J98" s="17">
        <v>622.27772727272691</v>
      </c>
      <c r="K98" s="17">
        <v>646.05776515151479</v>
      </c>
      <c r="L98" s="17">
        <f t="shared" ref="L98:L141" si="31">AVERAGE(H98:K98)</f>
        <v>629.58898127913744</v>
      </c>
      <c r="M98" s="17">
        <v>634.20336538461549</v>
      </c>
      <c r="N98" s="17">
        <v>634.71142578125</v>
      </c>
      <c r="O98" s="17">
        <v>633.54299242424167</v>
      </c>
      <c r="P98" s="17">
        <v>624.81969696969725</v>
      </c>
      <c r="Q98" s="17">
        <f t="shared" si="16"/>
        <v>631.81937013995116</v>
      </c>
      <c r="R98" s="17">
        <f t="shared" si="11"/>
        <v>628.41716339893821</v>
      </c>
      <c r="T98" s="7">
        <f t="shared" si="29"/>
        <v>3.3015166970617954E-3</v>
      </c>
      <c r="V98" s="28">
        <f>+claims!D98</f>
        <v>11</v>
      </c>
      <c r="W98" s="28">
        <f>+claims!E98</f>
        <v>20</v>
      </c>
      <c r="X98" s="28">
        <f>+claims!F98</f>
        <v>11</v>
      </c>
      <c r="Z98" s="7">
        <f t="shared" si="12"/>
        <v>1.7861001894324435E-2</v>
      </c>
      <c r="AA98" s="7">
        <f t="shared" si="13"/>
        <v>3.1766756717002818E-2</v>
      </c>
      <c r="AB98" s="7">
        <f t="shared" si="17"/>
        <v>1.7410039197695768E-2</v>
      </c>
      <c r="AD98" s="7">
        <f t="shared" si="19"/>
        <v>2.2270772153569564E-2</v>
      </c>
    </row>
    <row r="99" spans="1:30" x14ac:dyDescent="0.2">
      <c r="A99" t="s">
        <v>152</v>
      </c>
      <c r="B99" t="s">
        <v>153</v>
      </c>
      <c r="C99" s="17">
        <v>197.459442307692</v>
      </c>
      <c r="D99" s="17">
        <v>198.55715384615399</v>
      </c>
      <c r="E99" s="17">
        <v>199.06361538461499</v>
      </c>
      <c r="F99" s="17">
        <v>196.45393939393901</v>
      </c>
      <c r="G99" s="17">
        <f t="shared" si="30"/>
        <v>197.88353773309998</v>
      </c>
      <c r="H99" s="17">
        <v>200.56625</v>
      </c>
      <c r="I99" s="17">
        <v>203.19134765625</v>
      </c>
      <c r="J99" s="17">
        <v>197.87988636363599</v>
      </c>
      <c r="K99" s="17">
        <v>196.24873106060599</v>
      </c>
      <c r="L99" s="17">
        <f t="shared" si="31"/>
        <v>199.47155377012299</v>
      </c>
      <c r="M99" s="17">
        <v>192.77223076923099</v>
      </c>
      <c r="N99" s="17">
        <v>194.07703125</v>
      </c>
      <c r="O99" s="17">
        <v>190.71922348484799</v>
      </c>
      <c r="P99" s="17">
        <v>179.890170454545</v>
      </c>
      <c r="Q99" s="17">
        <f t="shared" si="16"/>
        <v>189.36466398965601</v>
      </c>
      <c r="R99" s="17">
        <f t="shared" si="11"/>
        <v>194.15343954038568</v>
      </c>
      <c r="T99" s="7">
        <f t="shared" si="29"/>
        <v>1.0200243719753949E-3</v>
      </c>
      <c r="V99" s="28">
        <f>+claims!D99</f>
        <v>4</v>
      </c>
      <c r="W99" s="28">
        <f>+claims!E99</f>
        <v>8</v>
      </c>
      <c r="X99" s="28">
        <f>+claims!F99</f>
        <v>1</v>
      </c>
      <c r="Z99" s="7">
        <f t="shared" si="12"/>
        <v>2.0213909887719376E-2</v>
      </c>
      <c r="AA99" s="7">
        <f t="shared" si="13"/>
        <v>4.0105969241205387E-2</v>
      </c>
      <c r="AB99" s="7">
        <f t="shared" si="17"/>
        <v>5.2808162776061783E-3</v>
      </c>
      <c r="AD99" s="7">
        <f t="shared" si="19"/>
        <v>1.9378049533824781E-2</v>
      </c>
    </row>
    <row r="100" spans="1:30" x14ac:dyDescent="0.2">
      <c r="A100" t="s">
        <v>154</v>
      </c>
      <c r="B100" t="s">
        <v>155</v>
      </c>
      <c r="C100" s="17">
        <v>12.330769230769199</v>
      </c>
      <c r="D100" s="17">
        <v>13</v>
      </c>
      <c r="E100" s="17">
        <v>12.2408653846154</v>
      </c>
      <c r="F100" s="17">
        <v>12.404829545454501</v>
      </c>
      <c r="G100" s="17">
        <f t="shared" si="30"/>
        <v>12.494116040209775</v>
      </c>
      <c r="H100" s="17">
        <v>13.7692307692308</v>
      </c>
      <c r="I100" s="17">
        <v>13.33056640625</v>
      </c>
      <c r="J100" s="17">
        <v>13.3872159090909</v>
      </c>
      <c r="K100" s="17">
        <v>13.990530303030299</v>
      </c>
      <c r="L100" s="17">
        <f t="shared" si="31"/>
        <v>13.619385846900499</v>
      </c>
      <c r="M100" s="17">
        <v>13.84375</v>
      </c>
      <c r="N100" s="17">
        <v>14.2978515625</v>
      </c>
      <c r="O100" s="17">
        <v>13.0085227272727</v>
      </c>
      <c r="P100" s="17">
        <v>14.811553030302999</v>
      </c>
      <c r="Q100" s="17">
        <f t="shared" si="16"/>
        <v>13.990419330018923</v>
      </c>
      <c r="R100" s="17">
        <f t="shared" si="11"/>
        <v>13.617357620677923</v>
      </c>
      <c r="T100" s="7">
        <f t="shared" si="29"/>
        <v>7.1541543059334289E-5</v>
      </c>
      <c r="V100" s="28">
        <f>+claims!D100</f>
        <v>0</v>
      </c>
      <c r="W100" s="28">
        <f>+claims!E100</f>
        <v>0</v>
      </c>
      <c r="X100" s="28">
        <f>+claims!F100</f>
        <v>0</v>
      </c>
      <c r="Z100" s="7">
        <f t="shared" si="12"/>
        <v>0</v>
      </c>
      <c r="AA100" s="7">
        <f t="shared" si="13"/>
        <v>0</v>
      </c>
      <c r="AB100" s="7">
        <f t="shared" si="17"/>
        <v>0</v>
      </c>
      <c r="AD100" s="7">
        <f t="shared" si="19"/>
        <v>0</v>
      </c>
    </row>
    <row r="101" spans="1:30" x14ac:dyDescent="0.2">
      <c r="A101" t="s">
        <v>156</v>
      </c>
      <c r="B101" t="s">
        <v>157</v>
      </c>
      <c r="C101" s="17">
        <v>310.69086538461465</v>
      </c>
      <c r="D101" s="17">
        <v>320.13269230769208</v>
      </c>
      <c r="E101" s="17">
        <v>329.28461538461539</v>
      </c>
      <c r="F101" s="17">
        <v>338.79314393939359</v>
      </c>
      <c r="G101" s="17">
        <f t="shared" si="30"/>
        <v>324.72532925407893</v>
      </c>
      <c r="H101" s="17">
        <v>348.21278846153837</v>
      </c>
      <c r="I101" s="17">
        <v>371.70087890625001</v>
      </c>
      <c r="J101" s="17">
        <v>374.78484848484851</v>
      </c>
      <c r="K101" s="17">
        <v>371.02537878787905</v>
      </c>
      <c r="L101" s="17">
        <f t="shared" si="31"/>
        <v>366.43097366012898</v>
      </c>
      <c r="M101" s="17">
        <v>363.43423076923074</v>
      </c>
      <c r="N101" s="17">
        <v>359.08808593750001</v>
      </c>
      <c r="O101" s="17">
        <v>353.18541666666698</v>
      </c>
      <c r="P101" s="17">
        <v>344.53570075757642</v>
      </c>
      <c r="Q101" s="17">
        <f t="shared" si="16"/>
        <v>355.06085853274357</v>
      </c>
      <c r="R101" s="17">
        <f t="shared" si="11"/>
        <v>353.79497536209465</v>
      </c>
      <c r="T101" s="7">
        <f t="shared" si="29"/>
        <v>1.8587334759871958E-3</v>
      </c>
      <c r="V101" s="28">
        <f>+claims!D101</f>
        <v>6</v>
      </c>
      <c r="W101" s="28">
        <f>+claims!E101</f>
        <v>5</v>
      </c>
      <c r="X101" s="28">
        <f>+claims!F101</f>
        <v>5</v>
      </c>
      <c r="Z101" s="7">
        <f t="shared" si="12"/>
        <v>1.8477154257669087E-2</v>
      </c>
      <c r="AA101" s="7">
        <f t="shared" si="13"/>
        <v>1.3645134716798219E-2</v>
      </c>
      <c r="AB101" s="7">
        <f t="shared" si="17"/>
        <v>1.4082092914048711E-2</v>
      </c>
      <c r="AD101" s="7">
        <f t="shared" si="19"/>
        <v>1.4668950405568612E-2</v>
      </c>
    </row>
    <row r="102" spans="1:30" x14ac:dyDescent="0.2">
      <c r="A102" t="s">
        <v>158</v>
      </c>
      <c r="B102" t="s">
        <v>485</v>
      </c>
      <c r="C102" s="17">
        <v>2868.93</v>
      </c>
      <c r="D102" s="17">
        <v>2897.47</v>
      </c>
      <c r="E102" s="17">
        <v>2896.75</v>
      </c>
      <c r="F102" s="17">
        <v>2959.0548674242364</v>
      </c>
      <c r="G102" s="17">
        <f t="shared" si="30"/>
        <v>2905.551216856059</v>
      </c>
      <c r="H102" s="17">
        <v>2918.33</v>
      </c>
      <c r="I102" s="17">
        <v>2933.3991796874998</v>
      </c>
      <c r="J102" s="17">
        <v>2928.7197348484756</v>
      </c>
      <c r="K102" s="17">
        <v>2926.9150946969676</v>
      </c>
      <c r="L102" s="17">
        <f t="shared" si="31"/>
        <v>2926.8410023082356</v>
      </c>
      <c r="M102" s="17">
        <v>2897.8599999999997</v>
      </c>
      <c r="N102" s="17">
        <v>2869.42</v>
      </c>
      <c r="O102" s="17">
        <v>2806.91</v>
      </c>
      <c r="P102" s="17">
        <v>2731.27</v>
      </c>
      <c r="Q102" s="17">
        <f t="shared" si="16"/>
        <v>2826.3649999999998</v>
      </c>
      <c r="R102" s="17">
        <f t="shared" si="11"/>
        <v>2873.0547035787549</v>
      </c>
      <c r="T102" s="7">
        <f t="shared" si="29"/>
        <v>1.5094174105832855E-2</v>
      </c>
      <c r="V102" s="28">
        <f>+claims!D102</f>
        <v>21</v>
      </c>
      <c r="W102" s="28">
        <f>+claims!E102</f>
        <v>23</v>
      </c>
      <c r="X102" s="28">
        <f>+claims!F102</f>
        <v>17</v>
      </c>
      <c r="Z102" s="7">
        <f t="shared" si="12"/>
        <v>7.2275442532804407E-3</v>
      </c>
      <c r="AA102" s="7">
        <f t="shared" si="13"/>
        <v>7.8583018284427431E-3</v>
      </c>
      <c r="AB102" s="7">
        <f t="shared" si="17"/>
        <v>6.0147928523032242E-3</v>
      </c>
      <c r="AD102" s="7">
        <f t="shared" si="19"/>
        <v>6.8314210778459327E-3</v>
      </c>
    </row>
    <row r="103" spans="1:30" x14ac:dyDescent="0.2">
      <c r="A103" t="s">
        <v>159</v>
      </c>
      <c r="B103" t="s">
        <v>550</v>
      </c>
      <c r="C103" s="17">
        <v>63.2730769230769</v>
      </c>
      <c r="D103" s="17">
        <v>63.642307692307703</v>
      </c>
      <c r="E103" s="17">
        <v>64.153846153846203</v>
      </c>
      <c r="F103" s="17">
        <v>64.539393939393904</v>
      </c>
      <c r="G103" s="17">
        <f>AVERAGE(C103:F103)</f>
        <v>63.902156177156172</v>
      </c>
      <c r="H103" s="17">
        <v>66.783076923076905</v>
      </c>
      <c r="I103" s="17">
        <v>68.1640625</v>
      </c>
      <c r="J103" s="17">
        <v>69.969696969696997</v>
      </c>
      <c r="K103" s="17">
        <v>71.454545454545496</v>
      </c>
      <c r="L103" s="17">
        <f>AVERAGE(H103:K103)</f>
        <v>69.092845461829853</v>
      </c>
      <c r="M103" s="17">
        <v>71.802115384615405</v>
      </c>
      <c r="N103" s="17">
        <v>71.607421875</v>
      </c>
      <c r="O103" s="17">
        <v>71.181818181818201</v>
      </c>
      <c r="P103" s="17">
        <v>69.830303030303</v>
      </c>
      <c r="Q103" s="17">
        <f>AVERAGE(M103:P103)</f>
        <v>71.105414617934159</v>
      </c>
      <c r="R103" s="17">
        <f>IF(G103&gt;0,(+G103+(L103*2)+(Q103*3))/6,IF(L103&gt;0,((L103*2)+(Q103*3))/5,Q103))</f>
        <v>69.234015159103066</v>
      </c>
      <c r="T103" s="7">
        <f t="shared" si="29"/>
        <v>3.6373490471854042E-4</v>
      </c>
      <c r="V103" s="28">
        <f>+claims!D103</f>
        <v>0</v>
      </c>
      <c r="W103" s="28">
        <f>+claims!E103</f>
        <v>0</v>
      </c>
      <c r="X103" s="28">
        <f>+claims!F103</f>
        <v>0</v>
      </c>
      <c r="Z103" s="7">
        <f>IF(G103&gt;100,IF(V103&lt;1,0,+V103/G103),IF(V103&lt;1,0,+V103/100))</f>
        <v>0</v>
      </c>
      <c r="AA103" s="7">
        <f>IF(L103&gt;100,IF(W103&lt;1,0,+W103/L103),IF(W103&lt;1,0,+W103/100))</f>
        <v>0</v>
      </c>
      <c r="AB103" s="7">
        <f>IF(Q103&gt;100,IF(X103&lt;1,0,+X103/Q103),IF(X103&lt;1,0,+X103/100))</f>
        <v>0</v>
      </c>
      <c r="AD103" s="7">
        <f t="shared" si="19"/>
        <v>0</v>
      </c>
    </row>
    <row r="104" spans="1:30" x14ac:dyDescent="0.2">
      <c r="A104" t="s">
        <v>520</v>
      </c>
      <c r="B104" t="s">
        <v>521</v>
      </c>
      <c r="C104" s="17"/>
      <c r="D104" s="17"/>
      <c r="E104" s="17"/>
      <c r="F104" s="17"/>
      <c r="G104" s="17"/>
      <c r="H104" s="17">
        <v>164.92884615384642</v>
      </c>
      <c r="I104" s="17">
        <v>510.26953125</v>
      </c>
      <c r="J104" s="17">
        <v>504.20265151515235</v>
      </c>
      <c r="K104" s="17">
        <v>505.02651515151518</v>
      </c>
      <c r="L104" s="17"/>
      <c r="M104" s="17">
        <v>515.53653846153929</v>
      </c>
      <c r="N104" s="17">
        <v>529.357421875</v>
      </c>
      <c r="O104" s="17">
        <v>546.28314393939354</v>
      </c>
      <c r="P104" s="17">
        <v>565.17234848484929</v>
      </c>
      <c r="Q104" s="17">
        <f>AVERAGE(M104:P104)</f>
        <v>539.08736319019556</v>
      </c>
      <c r="R104" s="17">
        <f>IF(G104&gt;0,(+G104+(L104*2)+(Q104*3))/6,IF(L104&gt;0,((L104*2)+(Q104*3))/5,Q104))</f>
        <v>539.08736319019556</v>
      </c>
      <c r="T104" s="7">
        <f t="shared" si="29"/>
        <v>2.8322045201963596E-3</v>
      </c>
      <c r="V104" s="28">
        <f>+claims!D104</f>
        <v>0</v>
      </c>
      <c r="W104" s="28">
        <f>+claims!E104</f>
        <v>17</v>
      </c>
      <c r="X104" s="28">
        <f>+claims!F104</f>
        <v>11</v>
      </c>
      <c r="Z104" s="7">
        <f>IF(G104&gt;100,IF(V104&lt;1,0,+V104/G104),IF(V104&lt;1,0,+V104/100))</f>
        <v>0</v>
      </c>
      <c r="AA104" s="7">
        <f>IF(L104&gt;100,IF(W104&lt;1,0,+W104/L104),IF(W104&lt;1,0,+W104/100))</f>
        <v>0.17</v>
      </c>
      <c r="AB104" s="7">
        <f>IF(Q104&gt;100,IF(X104&lt;1,0,+X104/Q104),IF(X104&lt;1,0,+X104/100))</f>
        <v>2.0404855967879713E-2</v>
      </c>
      <c r="AD104" s="7">
        <f t="shared" si="19"/>
        <v>6.6869094650606531E-2</v>
      </c>
    </row>
    <row r="105" spans="1:30" x14ac:dyDescent="0.2">
      <c r="A105" t="s">
        <v>575</v>
      </c>
      <c r="B105" t="s">
        <v>576</v>
      </c>
      <c r="C105" s="17">
        <v>4267.7651538461578</v>
      </c>
      <c r="D105" s="17">
        <v>4293.8389807692274</v>
      </c>
      <c r="E105" s="17">
        <v>4167.9305961538475</v>
      </c>
      <c r="F105" s="17">
        <v>3883.8035037878826</v>
      </c>
      <c r="G105" s="17">
        <f t="shared" si="30"/>
        <v>4153.3345586392788</v>
      </c>
      <c r="H105" s="17">
        <v>3616.2505192307685</v>
      </c>
      <c r="I105" s="17">
        <v>3573.5715039062502</v>
      </c>
      <c r="J105" s="17">
        <v>3558.4175189393895</v>
      </c>
      <c r="K105" s="17">
        <v>3484.1923106060603</v>
      </c>
      <c r="L105" s="17">
        <f t="shared" si="31"/>
        <v>3558.107963170617</v>
      </c>
      <c r="M105" s="17">
        <v>3514.7644615384615</v>
      </c>
      <c r="N105" s="17">
        <v>3499.5262109374999</v>
      </c>
      <c r="O105" s="17">
        <v>3449.677045454544</v>
      </c>
      <c r="P105" s="17">
        <v>3110.4986742424248</v>
      </c>
      <c r="Q105" s="17">
        <f t="shared" si="16"/>
        <v>3393.6165980432324</v>
      </c>
      <c r="R105" s="17">
        <f t="shared" ref="R105:R163" si="32">IF(G105&gt;0,(+G105+(L105*2)+(Q105*3))/6,IF(L105&gt;0,((L105*2)+(Q105*3))/5,Q105))</f>
        <v>3575.066713185035</v>
      </c>
      <c r="T105" s="7">
        <f t="shared" si="29"/>
        <v>1.8782336215723686E-2</v>
      </c>
      <c r="V105" s="28">
        <f>+claims!D105</f>
        <v>891</v>
      </c>
      <c r="W105" s="28">
        <f>+claims!E105</f>
        <v>729</v>
      </c>
      <c r="X105" s="28">
        <f>+claims!F105</f>
        <v>591</v>
      </c>
      <c r="Z105" s="7">
        <f t="shared" ref="Z105:Z167" si="33">IF(G105&gt;100,IF(V105&lt;1,0,+V105/G105),IF(V105&lt;1,0,+V105/100))</f>
        <v>0.21452642146215897</v>
      </c>
      <c r="AA105" s="7">
        <f t="shared" ref="AA105:AA167" si="34">IF(L105&gt;100,IF(W105&lt;1,0,+W105/L105),IF(W105&lt;1,0,+W105/100))</f>
        <v>0.20488417089806088</v>
      </c>
      <c r="AB105" s="7">
        <f t="shared" si="17"/>
        <v>0.17415049193853308</v>
      </c>
      <c r="AD105" s="7">
        <f t="shared" si="19"/>
        <v>0.19112437317898001</v>
      </c>
    </row>
    <row r="106" spans="1:30" x14ac:dyDescent="0.2">
      <c r="A106" t="s">
        <v>160</v>
      </c>
      <c r="B106" t="s">
        <v>161</v>
      </c>
      <c r="C106" s="17">
        <v>38059.031184521053</v>
      </c>
      <c r="D106" s="17">
        <v>38628.666140504742</v>
      </c>
      <c r="E106" s="17">
        <v>39588.238255768149</v>
      </c>
      <c r="F106" s="17">
        <v>40133.315361383662</v>
      </c>
      <c r="G106" s="17">
        <f t="shared" si="30"/>
        <v>39102.312735544401</v>
      </c>
      <c r="H106" s="17">
        <v>40356.493415326906</v>
      </c>
      <c r="I106" s="17">
        <v>40898.859033195353</v>
      </c>
      <c r="J106" s="17">
        <v>40911.816301629588</v>
      </c>
      <c r="K106" s="17">
        <v>40319.339402709906</v>
      </c>
      <c r="L106" s="17">
        <f t="shared" si="31"/>
        <v>40621.62703821544</v>
      </c>
      <c r="M106" s="17">
        <v>39927.249914434462</v>
      </c>
      <c r="N106" s="17">
        <v>40046.239430360154</v>
      </c>
      <c r="O106" s="17">
        <v>39214.3617480381</v>
      </c>
      <c r="P106" s="17">
        <v>38352.053099852666</v>
      </c>
      <c r="Q106" s="17">
        <f t="shared" ref="Q106:Q141" si="35">AVERAGE(M106:P106)</f>
        <v>39384.976048171346</v>
      </c>
      <c r="R106" s="17">
        <f t="shared" si="32"/>
        <v>39750.082492748217</v>
      </c>
      <c r="T106" s="7">
        <f t="shared" si="29"/>
        <v>0.20883509983968992</v>
      </c>
      <c r="V106" s="28">
        <f>+claims!D106</f>
        <v>1897</v>
      </c>
      <c r="W106" s="28">
        <f>+claims!E106</f>
        <v>2042</v>
      </c>
      <c r="X106" s="28">
        <f>+claims!F106</f>
        <v>2016</v>
      </c>
      <c r="Z106" s="7">
        <f t="shared" si="33"/>
        <v>4.8513754488890053E-2</v>
      </c>
      <c r="AA106" s="7">
        <f t="shared" si="34"/>
        <v>5.0268789038877153E-2</v>
      </c>
      <c r="AB106" s="7">
        <f t="shared" si="17"/>
        <v>5.1187031256138174E-2</v>
      </c>
      <c r="AD106" s="7">
        <f t="shared" si="19"/>
        <v>5.0435404389176486E-2</v>
      </c>
    </row>
    <row r="107" spans="1:30" x14ac:dyDescent="0.2">
      <c r="A107" t="s">
        <v>525</v>
      </c>
      <c r="B107" t="s">
        <v>524</v>
      </c>
      <c r="C107" s="17">
        <v>1266</v>
      </c>
      <c r="D107" s="17">
        <v>1266</v>
      </c>
      <c r="E107" s="17">
        <v>1266</v>
      </c>
      <c r="F107" s="17">
        <v>1266</v>
      </c>
      <c r="G107" s="17">
        <v>1266</v>
      </c>
      <c r="H107" s="17">
        <v>1276.95</v>
      </c>
      <c r="I107" s="17">
        <v>1276.95</v>
      </c>
      <c r="J107" s="17">
        <v>1276.95</v>
      </c>
      <c r="K107" s="17">
        <v>1276.95</v>
      </c>
      <c r="L107" s="17">
        <f t="shared" si="31"/>
        <v>1276.95</v>
      </c>
      <c r="M107" s="17">
        <v>1254</v>
      </c>
      <c r="N107" s="17">
        <v>1254</v>
      </c>
      <c r="O107" s="17">
        <v>1254</v>
      </c>
      <c r="P107" s="17">
        <v>1254</v>
      </c>
      <c r="Q107" s="17">
        <f t="shared" si="35"/>
        <v>1254</v>
      </c>
      <c r="R107" s="17">
        <f>IF(G107&gt;0,(+G107+(L107*2)+(Q107*3))/6,IF(L107&gt;0,((L107*2)+(Q107*3))/5,Q107))</f>
        <v>1263.6499999999999</v>
      </c>
      <c r="T107" s="7">
        <f t="shared" si="29"/>
        <v>6.6388409121054676E-3</v>
      </c>
      <c r="V107" s="28">
        <f>+claims!D107</f>
        <v>16</v>
      </c>
      <c r="W107" s="28">
        <f>+claims!E107</f>
        <v>10</v>
      </c>
      <c r="X107" s="28">
        <f>+claims!F107</f>
        <v>13</v>
      </c>
      <c r="Z107" s="7">
        <f>IF(G107&gt;100,IF(V107&lt;1,0,+V107/G107),IF(V107&lt;1,0,+V107/100))</f>
        <v>1.2638230647709321E-2</v>
      </c>
      <c r="AA107" s="7">
        <f>IF(L107&gt;100,IF(W107&lt;1,0,+W107/L107),IF(W107&lt;1,0,+W107/100))</f>
        <v>7.8311601863816117E-3</v>
      </c>
      <c r="AB107" s="7">
        <f>IF(Q107&gt;100,IF(X107&lt;1,0,+X107/Q107),IF(X107&lt;1,0,+X107/100))</f>
        <v>1.036682615629984E-2</v>
      </c>
      <c r="AD107" s="7">
        <f t="shared" si="19"/>
        <v>9.9001715815620114E-3</v>
      </c>
    </row>
    <row r="108" spans="1:30" x14ac:dyDescent="0.2">
      <c r="A108" t="s">
        <v>162</v>
      </c>
      <c r="B108" t="s">
        <v>163</v>
      </c>
      <c r="C108" s="17">
        <v>977.84146153845927</v>
      </c>
      <c r="D108" s="17">
        <v>994.55826923077393</v>
      </c>
      <c r="E108" s="17">
        <v>1009.3539423076915</v>
      </c>
      <c r="F108" s="17">
        <v>1012.5911931818165</v>
      </c>
      <c r="G108" s="17">
        <f t="shared" si="30"/>
        <v>998.58621656468529</v>
      </c>
      <c r="H108" s="17">
        <v>1012.4284615384646</v>
      </c>
      <c r="I108" s="17">
        <v>1027.0389257812501</v>
      </c>
      <c r="J108" s="17">
        <v>1038.9075189393939</v>
      </c>
      <c r="K108" s="17">
        <v>1037.7042992424213</v>
      </c>
      <c r="L108" s="17">
        <f t="shared" si="31"/>
        <v>1029.0198013753825</v>
      </c>
      <c r="M108" s="17">
        <v>1055.1356730769246</v>
      </c>
      <c r="N108" s="17">
        <v>1061.4705664062499</v>
      </c>
      <c r="O108" s="17">
        <v>967.50053030302945</v>
      </c>
      <c r="P108" s="17">
        <v>887.9241477272725</v>
      </c>
      <c r="Q108" s="17">
        <f t="shared" si="35"/>
        <v>993.00772937836905</v>
      </c>
      <c r="R108" s="17">
        <f t="shared" si="32"/>
        <v>1005.9415012417597</v>
      </c>
      <c r="T108" s="7">
        <f t="shared" si="29"/>
        <v>5.284917179304861E-3</v>
      </c>
      <c r="V108" s="28">
        <f>+claims!D108</f>
        <v>9</v>
      </c>
      <c r="W108" s="28">
        <f>+claims!E108</f>
        <v>12</v>
      </c>
      <c r="X108" s="28">
        <f>+claims!F108</f>
        <v>5</v>
      </c>
      <c r="Z108" s="7">
        <f t="shared" si="33"/>
        <v>9.0127420654388824E-3</v>
      </c>
      <c r="AA108" s="7">
        <f t="shared" si="34"/>
        <v>1.1661583172608401E-2</v>
      </c>
      <c r="AB108" s="7">
        <f t="shared" si="17"/>
        <v>5.0352075337117882E-3</v>
      </c>
      <c r="AD108" s="7">
        <f t="shared" si="19"/>
        <v>7.9069218352985082E-3</v>
      </c>
    </row>
    <row r="109" spans="1:30" x14ac:dyDescent="0.2">
      <c r="A109" t="s">
        <v>164</v>
      </c>
      <c r="B109" t="s">
        <v>165</v>
      </c>
      <c r="C109" s="17">
        <v>1324.41788461538</v>
      </c>
      <c r="D109" s="17">
        <v>1326.6753076923101</v>
      </c>
      <c r="E109" s="17">
        <v>1376.1884615384599</v>
      </c>
      <c r="F109" s="17">
        <v>1112.6510227272699</v>
      </c>
      <c r="G109" s="17">
        <f t="shared" si="30"/>
        <v>1284.9831691433551</v>
      </c>
      <c r="H109" s="17">
        <v>1403.8242115384601</v>
      </c>
      <c r="I109" s="17">
        <v>1440.36109375</v>
      </c>
      <c r="J109" s="17">
        <v>1440.2006439393899</v>
      </c>
      <c r="K109" s="17">
        <v>1152.1600000000001</v>
      </c>
      <c r="L109" s="17">
        <f t="shared" si="31"/>
        <v>1359.1364873069624</v>
      </c>
      <c r="M109" s="17">
        <v>1467.36540384615</v>
      </c>
      <c r="N109" s="17">
        <v>1422.6191796875</v>
      </c>
      <c r="O109" s="17">
        <v>1381.75</v>
      </c>
      <c r="P109" s="17">
        <v>1112.8499999999999</v>
      </c>
      <c r="Q109" s="17">
        <f t="shared" si="35"/>
        <v>1346.1461458834124</v>
      </c>
      <c r="R109" s="17">
        <f t="shared" si="32"/>
        <v>1340.2824302345862</v>
      </c>
      <c r="T109" s="7">
        <f t="shared" si="29"/>
        <v>7.0414448871265883E-3</v>
      </c>
      <c r="V109" s="28">
        <f>+claims!D109</f>
        <v>11</v>
      </c>
      <c r="W109" s="28">
        <f>+claims!E109</f>
        <v>13</v>
      </c>
      <c r="X109" s="28">
        <f>+claims!F109</f>
        <v>22</v>
      </c>
      <c r="Z109" s="7">
        <f t="shared" si="33"/>
        <v>8.5604234079838127E-3</v>
      </c>
      <c r="AA109" s="7">
        <f t="shared" si="34"/>
        <v>9.5648966247375393E-3</v>
      </c>
      <c r="AB109" s="7">
        <f t="shared" ref="AB109:AB171" si="36">IF(Q109&gt;100,IF(X109&lt;1,0,+X109/Q109),IF(X109&lt;1,0,+X109/100))</f>
        <v>1.6342950627817928E-2</v>
      </c>
      <c r="AD109" s="7">
        <f t="shared" si="19"/>
        <v>1.2786511423485447E-2</v>
      </c>
    </row>
    <row r="110" spans="1:30" x14ac:dyDescent="0.2">
      <c r="A110" t="s">
        <v>166</v>
      </c>
      <c r="B110" t="s">
        <v>167</v>
      </c>
      <c r="C110" s="17">
        <v>1743.1753461538447</v>
      </c>
      <c r="D110" s="17">
        <v>1729.7599423076922</v>
      </c>
      <c r="E110" s="17">
        <v>1768.3176923076921</v>
      </c>
      <c r="F110" s="17">
        <v>1758.1913636363638</v>
      </c>
      <c r="G110" s="17">
        <f t="shared" si="30"/>
        <v>1749.8610861013981</v>
      </c>
      <c r="H110" s="17">
        <v>1795.215365384616</v>
      </c>
      <c r="I110" s="17">
        <v>1759.2829296875</v>
      </c>
      <c r="J110" s="17">
        <v>1772.7445833333352</v>
      </c>
      <c r="K110" s="17">
        <v>1730.9377651515149</v>
      </c>
      <c r="L110" s="17">
        <f t="shared" si="31"/>
        <v>1764.5451608892415</v>
      </c>
      <c r="M110" s="17">
        <v>1746.3925961538464</v>
      </c>
      <c r="N110" s="17">
        <v>1708.799609375</v>
      </c>
      <c r="O110" s="17">
        <v>1659.6532575757565</v>
      </c>
      <c r="P110" s="17">
        <v>1656.2172159090908</v>
      </c>
      <c r="Q110" s="17">
        <f t="shared" si="35"/>
        <v>1692.7656697534233</v>
      </c>
      <c r="R110" s="17">
        <f t="shared" si="32"/>
        <v>1726.2080695233587</v>
      </c>
      <c r="T110" s="7">
        <f t="shared" si="29"/>
        <v>9.0689833061039643E-3</v>
      </c>
      <c r="V110" s="28">
        <f>+claims!D110</f>
        <v>46</v>
      </c>
      <c r="W110" s="28">
        <f>+claims!E110</f>
        <v>29</v>
      </c>
      <c r="X110" s="28">
        <f>+claims!F110</f>
        <v>37</v>
      </c>
      <c r="Z110" s="7">
        <f t="shared" si="33"/>
        <v>2.6287800994812493E-2</v>
      </c>
      <c r="AA110" s="7">
        <f t="shared" si="34"/>
        <v>1.6434830143641926E-2</v>
      </c>
      <c r="AB110" s="7">
        <f t="shared" si="36"/>
        <v>2.1857721160773308E-2</v>
      </c>
      <c r="AD110" s="7">
        <f t="shared" si="19"/>
        <v>2.0788437460736043E-2</v>
      </c>
    </row>
    <row r="111" spans="1:30" x14ac:dyDescent="0.2">
      <c r="A111" t="s">
        <v>168</v>
      </c>
      <c r="B111" t="s">
        <v>169</v>
      </c>
      <c r="C111" s="17">
        <v>6378.2746923076902</v>
      </c>
      <c r="D111" s="17">
        <v>6174.7468076923096</v>
      </c>
      <c r="E111" s="17">
        <v>6334.4240961538399</v>
      </c>
      <c r="F111" s="17">
        <v>5217.4391856060602</v>
      </c>
      <c r="G111" s="17">
        <f t="shared" si="30"/>
        <v>6026.2211954399754</v>
      </c>
      <c r="H111" s="17">
        <v>6744.7505769230702</v>
      </c>
      <c r="I111" s="17">
        <v>6417.0549218750002</v>
      </c>
      <c r="J111" s="17">
        <v>6483.9583901515198</v>
      </c>
      <c r="K111" s="17">
        <v>5298.2412310605996</v>
      </c>
      <c r="L111" s="17">
        <f t="shared" si="31"/>
        <v>6236.001280002547</v>
      </c>
      <c r="M111" s="17">
        <v>6564.8265576923104</v>
      </c>
      <c r="N111" s="17">
        <v>6384.9647265624999</v>
      </c>
      <c r="O111" s="17">
        <v>6469.1818181818198</v>
      </c>
      <c r="P111" s="17">
        <v>5200.2996969696997</v>
      </c>
      <c r="Q111" s="17">
        <f t="shared" si="35"/>
        <v>6154.8181998515829</v>
      </c>
      <c r="R111" s="17">
        <f t="shared" si="32"/>
        <v>6160.44639249997</v>
      </c>
      <c r="T111" s="7">
        <f t="shared" si="29"/>
        <v>3.2365151384767414E-2</v>
      </c>
      <c r="V111" s="28">
        <f>+claims!D111</f>
        <v>95</v>
      </c>
      <c r="W111" s="28">
        <f>+claims!E111</f>
        <v>89</v>
      </c>
      <c r="X111" s="28">
        <f>+claims!F111</f>
        <v>90</v>
      </c>
      <c r="Z111" s="7">
        <f t="shared" si="33"/>
        <v>1.5764439591411984E-2</v>
      </c>
      <c r="AA111" s="7">
        <f t="shared" si="34"/>
        <v>1.4271966281566198E-2</v>
      </c>
      <c r="AB111" s="7">
        <f t="shared" si="36"/>
        <v>1.4622690236759594E-2</v>
      </c>
      <c r="AD111" s="7">
        <f t="shared" si="19"/>
        <v>1.4696073810803859E-2</v>
      </c>
    </row>
    <row r="112" spans="1:30" x14ac:dyDescent="0.2">
      <c r="A112" t="s">
        <v>170</v>
      </c>
      <c r="B112" t="s">
        <v>171</v>
      </c>
      <c r="C112" s="17">
        <v>1722.69038461538</v>
      </c>
      <c r="D112" s="17">
        <v>1734.8903846153801</v>
      </c>
      <c r="E112" s="17">
        <v>1723.2980769230801</v>
      </c>
      <c r="F112" s="17">
        <v>1360.0378787878799</v>
      </c>
      <c r="G112" s="17">
        <f t="shared" si="30"/>
        <v>1635.2291812354299</v>
      </c>
      <c r="H112" s="17">
        <v>1730.79230769231</v>
      </c>
      <c r="I112" s="17">
        <v>1759.115234375</v>
      </c>
      <c r="J112" s="17">
        <v>1711.7973484848401</v>
      </c>
      <c r="K112" s="17">
        <v>1321.71022727273</v>
      </c>
      <c r="L112" s="17">
        <f t="shared" si="31"/>
        <v>1630.8537794562199</v>
      </c>
      <c r="M112" s="17">
        <v>1747.7557692307701</v>
      </c>
      <c r="N112" s="17">
        <v>1766.822265625</v>
      </c>
      <c r="O112" s="17">
        <v>1744.7651515151499</v>
      </c>
      <c r="P112" s="17">
        <v>1436.44128787879</v>
      </c>
      <c r="Q112" s="17">
        <f t="shared" si="35"/>
        <v>1673.9461185624275</v>
      </c>
      <c r="R112" s="17">
        <f t="shared" si="32"/>
        <v>1653.1291826391919</v>
      </c>
      <c r="T112" s="7">
        <f t="shared" si="29"/>
        <v>8.6850485899580884E-3</v>
      </c>
      <c r="V112" s="28">
        <f>+claims!D112</f>
        <v>40</v>
      </c>
      <c r="W112" s="28">
        <f>+claims!E112</f>
        <v>34</v>
      </c>
      <c r="X112" s="28">
        <f>+claims!F112</f>
        <v>44</v>
      </c>
      <c r="Z112" s="7">
        <f t="shared" si="33"/>
        <v>2.4461403000269142E-2</v>
      </c>
      <c r="AA112" s="7">
        <f t="shared" si="34"/>
        <v>2.0847975721855771E-2</v>
      </c>
      <c r="AB112" s="7">
        <f t="shared" si="36"/>
        <v>2.6285194912836783E-2</v>
      </c>
      <c r="AD112" s="7">
        <f t="shared" si="19"/>
        <v>2.4168823197081839E-2</v>
      </c>
    </row>
    <row r="113" spans="1:30" x14ac:dyDescent="0.2">
      <c r="A113" t="s">
        <v>172</v>
      </c>
      <c r="B113" t="s">
        <v>173</v>
      </c>
      <c r="C113" s="17">
        <v>6010.9589615384648</v>
      </c>
      <c r="D113" s="17">
        <v>6456.6132115384617</v>
      </c>
      <c r="E113" s="17">
        <v>5746.2335961538492</v>
      </c>
      <c r="F113" s="17">
        <v>4686.1055303030344</v>
      </c>
      <c r="G113" s="17">
        <f t="shared" si="30"/>
        <v>5724.9778248834518</v>
      </c>
      <c r="H113" s="17">
        <v>6459.3908846153845</v>
      </c>
      <c r="I113" s="17">
        <v>6451.8919726562499</v>
      </c>
      <c r="J113" s="17">
        <v>6275.7238068181896</v>
      </c>
      <c r="K113" s="17">
        <v>4586.9248106060641</v>
      </c>
      <c r="L113" s="17">
        <f t="shared" si="31"/>
        <v>5943.4828686739729</v>
      </c>
      <c r="M113" s="17">
        <v>6609.4164807692332</v>
      </c>
      <c r="N113" s="17">
        <v>6470.9372460937502</v>
      </c>
      <c r="O113" s="17">
        <v>6321.1214583333303</v>
      </c>
      <c r="P113" s="17">
        <v>5157.83</v>
      </c>
      <c r="Q113" s="17">
        <f t="shared" si="35"/>
        <v>6139.8262962990793</v>
      </c>
      <c r="R113" s="17">
        <f t="shared" si="32"/>
        <v>6005.2370751881062</v>
      </c>
      <c r="T113" s="7">
        <f t="shared" si="29"/>
        <v>3.154972783733738E-2</v>
      </c>
      <c r="V113" s="28">
        <f>+claims!D113</f>
        <v>101</v>
      </c>
      <c r="W113" s="28">
        <f>+claims!E113</f>
        <v>129</v>
      </c>
      <c r="X113" s="28">
        <f>+claims!F113</f>
        <v>91</v>
      </c>
      <c r="Z113" s="7">
        <f t="shared" si="33"/>
        <v>1.7641989731559553E-2</v>
      </c>
      <c r="AA113" s="7">
        <f t="shared" si="34"/>
        <v>2.1704445499441758E-2</v>
      </c>
      <c r="AB113" s="7">
        <f t="shared" si="36"/>
        <v>1.4821266206643717E-2</v>
      </c>
      <c r="AD113" s="7">
        <f t="shared" si="19"/>
        <v>1.7585779891729037E-2</v>
      </c>
    </row>
    <row r="114" spans="1:30" x14ac:dyDescent="0.2">
      <c r="A114" t="s">
        <v>174</v>
      </c>
      <c r="B114" t="s">
        <v>175</v>
      </c>
      <c r="C114" s="17">
        <v>1474.2762692307699</v>
      </c>
      <c r="D114" s="17">
        <v>1482.26084615385</v>
      </c>
      <c r="E114" s="17">
        <v>1537.45630769231</v>
      </c>
      <c r="F114" s="17">
        <v>1343.0033333333299</v>
      </c>
      <c r="G114" s="17">
        <f t="shared" si="30"/>
        <v>1459.2491891025652</v>
      </c>
      <c r="H114" s="17">
        <v>1643.42609615385</v>
      </c>
      <c r="I114" s="17">
        <v>1615.7510546875001</v>
      </c>
      <c r="J114" s="17">
        <v>1599.69945075757</v>
      </c>
      <c r="K114" s="17">
        <v>1102.24873106061</v>
      </c>
      <c r="L114" s="17">
        <f t="shared" si="31"/>
        <v>1490.2813331648827</v>
      </c>
      <c r="M114" s="17">
        <v>1623.7</v>
      </c>
      <c r="N114" s="17">
        <v>1583.26</v>
      </c>
      <c r="O114" s="17">
        <v>1580.15</v>
      </c>
      <c r="P114" s="17">
        <v>1020.02</v>
      </c>
      <c r="Q114" s="17">
        <f t="shared" si="35"/>
        <v>1451.7825000000003</v>
      </c>
      <c r="R114" s="17">
        <f t="shared" si="32"/>
        <v>1465.8598925720551</v>
      </c>
      <c r="T114" s="7">
        <f t="shared" si="29"/>
        <v>7.7011914899077164E-3</v>
      </c>
      <c r="V114" s="28">
        <f>+claims!D114</f>
        <v>26</v>
      </c>
      <c r="W114" s="28">
        <f>+claims!E114</f>
        <v>30</v>
      </c>
      <c r="X114" s="28">
        <f>+claims!F114</f>
        <v>24</v>
      </c>
      <c r="Z114" s="7">
        <f t="shared" si="33"/>
        <v>1.7817381838663167E-2</v>
      </c>
      <c r="AA114" s="7">
        <f t="shared" si="34"/>
        <v>2.0130427277304453E-2</v>
      </c>
      <c r="AB114" s="7">
        <f t="shared" si="36"/>
        <v>1.6531401914542981E-2</v>
      </c>
      <c r="AD114" s="7">
        <f t="shared" si="19"/>
        <v>1.7945407022816835E-2</v>
      </c>
    </row>
    <row r="115" spans="1:30" x14ac:dyDescent="0.2">
      <c r="A115" t="s">
        <v>176</v>
      </c>
      <c r="B115" t="s">
        <v>177</v>
      </c>
      <c r="C115" s="17">
        <v>820.83524999999997</v>
      </c>
      <c r="D115" s="17">
        <v>802.78696153846101</v>
      </c>
      <c r="E115" s="17">
        <v>831.52936538461597</v>
      </c>
      <c r="F115" s="17">
        <v>683.992481060606</v>
      </c>
      <c r="G115" s="17">
        <f t="shared" si="30"/>
        <v>784.78601449592065</v>
      </c>
      <c r="H115" s="17">
        <v>847.18959615384597</v>
      </c>
      <c r="I115" s="17">
        <v>822.74439453125001</v>
      </c>
      <c r="J115" s="17">
        <v>844.84232954545405</v>
      </c>
      <c r="K115" s="17">
        <v>623.82392045454606</v>
      </c>
      <c r="L115" s="17">
        <f t="shared" si="31"/>
        <v>784.65006017127405</v>
      </c>
      <c r="M115" s="17">
        <v>857.83942307692303</v>
      </c>
      <c r="N115" s="17">
        <v>804.61417968750004</v>
      </c>
      <c r="O115" s="17">
        <v>832.63058712121199</v>
      </c>
      <c r="P115" s="17">
        <v>679.76289772727205</v>
      </c>
      <c r="Q115" s="17">
        <f t="shared" si="35"/>
        <v>793.7117719032268</v>
      </c>
      <c r="R115" s="17">
        <f t="shared" si="32"/>
        <v>789.20357509135829</v>
      </c>
      <c r="T115" s="7">
        <f t="shared" si="29"/>
        <v>4.1462406380694096E-3</v>
      </c>
      <c r="V115" s="28">
        <f>+claims!D115</f>
        <v>17</v>
      </c>
      <c r="W115" s="28">
        <f>+claims!E115</f>
        <v>14</v>
      </c>
      <c r="X115" s="28">
        <f>+claims!F115</f>
        <v>18</v>
      </c>
      <c r="Z115" s="7">
        <f t="shared" si="33"/>
        <v>2.1661955852920422E-2</v>
      </c>
      <c r="AA115" s="7">
        <f t="shared" si="34"/>
        <v>1.784234872414853E-2</v>
      </c>
      <c r="AB115" s="7">
        <f t="shared" si="36"/>
        <v>2.2678257570551249E-2</v>
      </c>
      <c r="AD115" s="7">
        <f t="shared" si="19"/>
        <v>2.0896904335478538E-2</v>
      </c>
    </row>
    <row r="116" spans="1:30" x14ac:dyDescent="0.2">
      <c r="A116" t="s">
        <v>178</v>
      </c>
      <c r="B116" t="s">
        <v>179</v>
      </c>
      <c r="C116" s="17">
        <v>889.48948076923102</v>
      </c>
      <c r="D116" s="17">
        <v>902.16382692307695</v>
      </c>
      <c r="E116" s="17">
        <v>956.24736538461605</v>
      </c>
      <c r="F116" s="17">
        <v>824.86892045454601</v>
      </c>
      <c r="G116" s="17">
        <f t="shared" si="30"/>
        <v>893.1923983828674</v>
      </c>
      <c r="H116" s="17">
        <v>948.95236538461597</v>
      </c>
      <c r="I116" s="17">
        <v>984.03546874999995</v>
      </c>
      <c r="J116" s="17">
        <v>1000.2904734848501</v>
      </c>
      <c r="K116" s="17">
        <v>878.14526515151601</v>
      </c>
      <c r="L116" s="17">
        <f t="shared" si="31"/>
        <v>952.8558931927455</v>
      </c>
      <c r="M116" s="17">
        <v>1018.33</v>
      </c>
      <c r="N116" s="17">
        <v>1064.26</v>
      </c>
      <c r="O116" s="17">
        <v>1063.1600000000001</v>
      </c>
      <c r="P116" s="17">
        <v>778.43</v>
      </c>
      <c r="Q116" s="17">
        <f t="shared" si="35"/>
        <v>981.04499999999996</v>
      </c>
      <c r="R116" s="17">
        <f t="shared" si="32"/>
        <v>957.00653079472647</v>
      </c>
      <c r="T116" s="7">
        <f t="shared" si="29"/>
        <v>5.0278274124893373E-3</v>
      </c>
      <c r="V116" s="28">
        <f>+claims!D116</f>
        <v>11</v>
      </c>
      <c r="W116" s="28">
        <f>+claims!E116</f>
        <v>9</v>
      </c>
      <c r="X116" s="28">
        <f>+claims!F116</f>
        <v>3</v>
      </c>
      <c r="Z116" s="7">
        <f t="shared" si="33"/>
        <v>1.2315375746497166E-2</v>
      </c>
      <c r="AA116" s="7">
        <f t="shared" si="34"/>
        <v>9.4452897487400673E-3</v>
      </c>
      <c r="AB116" s="7">
        <f t="shared" si="36"/>
        <v>3.0579637019708577E-3</v>
      </c>
      <c r="AD116" s="7">
        <f t="shared" si="19"/>
        <v>6.7299743916483133E-3</v>
      </c>
    </row>
    <row r="117" spans="1:30" x14ac:dyDescent="0.2">
      <c r="A117" t="s">
        <v>180</v>
      </c>
      <c r="B117" t="s">
        <v>551</v>
      </c>
      <c r="C117" s="17">
        <v>5052.1783653846096</v>
      </c>
      <c r="D117" s="17">
        <v>5258.9495961538496</v>
      </c>
      <c r="E117" s="17">
        <v>5082.1698076923103</v>
      </c>
      <c r="F117" s="17">
        <v>5225.71075757575</v>
      </c>
      <c r="G117" s="17">
        <f t="shared" si="30"/>
        <v>5154.7521317016299</v>
      </c>
      <c r="H117" s="17">
        <v>5310.3720192307701</v>
      </c>
      <c r="I117" s="17">
        <v>5434.5984960937503</v>
      </c>
      <c r="J117" s="17">
        <v>5222.5396969697003</v>
      </c>
      <c r="K117" s="17">
        <v>5468.27613636364</v>
      </c>
      <c r="L117" s="17">
        <f t="shared" si="31"/>
        <v>5358.9465871644643</v>
      </c>
      <c r="M117" s="17">
        <v>5375.1267692307702</v>
      </c>
      <c r="N117" s="17">
        <v>5474.5184179687503</v>
      </c>
      <c r="O117" s="17">
        <v>5319.6949621212098</v>
      </c>
      <c r="P117" s="17">
        <v>5276.47130681818</v>
      </c>
      <c r="Q117" s="17">
        <f t="shared" si="35"/>
        <v>5361.4528640347271</v>
      </c>
      <c r="R117" s="17">
        <f t="shared" si="32"/>
        <v>5326.1673163557898</v>
      </c>
      <c r="T117" s="7">
        <f t="shared" si="29"/>
        <v>2.7982097483117797E-2</v>
      </c>
      <c r="V117" s="28">
        <f>+claims!D117</f>
        <v>93</v>
      </c>
      <c r="W117" s="28">
        <f>+claims!E117</f>
        <v>78</v>
      </c>
      <c r="X117" s="28">
        <f>+claims!F117</f>
        <v>88</v>
      </c>
      <c r="Z117" s="7">
        <f t="shared" si="33"/>
        <v>1.8041604644392448E-2</v>
      </c>
      <c r="AA117" s="7">
        <f t="shared" si="34"/>
        <v>1.4555099352328403E-2</v>
      </c>
      <c r="AB117" s="7">
        <f t="shared" si="36"/>
        <v>1.6413461468684099E-2</v>
      </c>
      <c r="AD117" s="7">
        <f t="shared" si="19"/>
        <v>1.6065364625850259E-2</v>
      </c>
    </row>
    <row r="118" spans="1:30" x14ac:dyDescent="0.2">
      <c r="A118" t="s">
        <v>181</v>
      </c>
      <c r="B118" t="s">
        <v>182</v>
      </c>
      <c r="C118" s="17">
        <v>5250.9007692307632</v>
      </c>
      <c r="D118" s="17">
        <v>4925.2180769230745</v>
      </c>
      <c r="E118" s="17">
        <v>5243.6348076922959</v>
      </c>
      <c r="F118" s="17">
        <v>4131.26</v>
      </c>
      <c r="G118" s="17">
        <f t="shared" si="30"/>
        <v>4887.7534134615325</v>
      </c>
      <c r="H118" s="17">
        <v>5463.635961538469</v>
      </c>
      <c r="I118" s="17">
        <v>5373.0052734374995</v>
      </c>
      <c r="J118" s="17">
        <v>5533.7772727272795</v>
      </c>
      <c r="K118" s="17">
        <v>4280.99</v>
      </c>
      <c r="L118" s="17">
        <f t="shared" si="31"/>
        <v>5162.8521269258126</v>
      </c>
      <c r="M118" s="17">
        <v>5756.5580769230774</v>
      </c>
      <c r="N118" s="17">
        <v>5449.4867187499995</v>
      </c>
      <c r="O118" s="17">
        <v>5642.6840909090924</v>
      </c>
      <c r="P118" s="17">
        <v>4348.7013257575818</v>
      </c>
      <c r="Q118" s="17">
        <f t="shared" si="35"/>
        <v>5299.3575530849375</v>
      </c>
      <c r="R118" s="17">
        <f t="shared" si="32"/>
        <v>5185.2550544279948</v>
      </c>
      <c r="T118" s="7">
        <f t="shared" si="29"/>
        <v>2.7241786408450312E-2</v>
      </c>
      <c r="V118" s="28">
        <f>+claims!D118</f>
        <v>81</v>
      </c>
      <c r="W118" s="28">
        <f>+claims!E118</f>
        <v>78</v>
      </c>
      <c r="X118" s="28">
        <f>+claims!F118</f>
        <v>80</v>
      </c>
      <c r="Z118" s="7">
        <f t="shared" si="33"/>
        <v>1.6572030777353676E-2</v>
      </c>
      <c r="AA118" s="7">
        <f t="shared" si="34"/>
        <v>1.5107928347048088E-2</v>
      </c>
      <c r="AB118" s="7">
        <f t="shared" si="36"/>
        <v>1.5096169525951171E-2</v>
      </c>
      <c r="AD118" s="7">
        <f t="shared" si="19"/>
        <v>1.5346066008217229E-2</v>
      </c>
    </row>
    <row r="119" spans="1:30" x14ac:dyDescent="0.2">
      <c r="A119" t="s">
        <v>183</v>
      </c>
      <c r="B119" t="s">
        <v>184</v>
      </c>
      <c r="C119" s="17">
        <v>2071.70163461538</v>
      </c>
      <c r="D119" s="17">
        <v>2022.8210192307699</v>
      </c>
      <c r="E119" s="17">
        <v>2168.3083653846202</v>
      </c>
      <c r="F119" s="17">
        <v>1614.7284659090899</v>
      </c>
      <c r="G119" s="17">
        <f t="shared" si="30"/>
        <v>1969.3898712849652</v>
      </c>
      <c r="H119" s="17">
        <v>2224.0065961538498</v>
      </c>
      <c r="I119" s="17">
        <v>2142.0314062500001</v>
      </c>
      <c r="J119" s="17">
        <v>2267.1399810606099</v>
      </c>
      <c r="K119" s="17">
        <v>1652.1220454545501</v>
      </c>
      <c r="L119" s="17">
        <f t="shared" si="31"/>
        <v>2071.3250072297524</v>
      </c>
      <c r="M119" s="17">
        <v>2305.74778846154</v>
      </c>
      <c r="N119" s="17">
        <v>1923.63</v>
      </c>
      <c r="O119" s="17">
        <v>2234.29</v>
      </c>
      <c r="P119" s="17">
        <v>1743.2</v>
      </c>
      <c r="Q119" s="17">
        <f t="shared" si="35"/>
        <v>2051.7169471153852</v>
      </c>
      <c r="R119" s="17">
        <f t="shared" si="32"/>
        <v>2044.5317878484377</v>
      </c>
      <c r="T119" s="7">
        <f t="shared" si="29"/>
        <v>1.0741361357391956E-2</v>
      </c>
      <c r="V119" s="28">
        <f>+claims!D119</f>
        <v>24</v>
      </c>
      <c r="W119" s="28">
        <f>+claims!E119</f>
        <v>23</v>
      </c>
      <c r="X119" s="28">
        <f>+claims!F119</f>
        <v>25</v>
      </c>
      <c r="Z119" s="7">
        <f t="shared" si="33"/>
        <v>1.2186515402529591E-2</v>
      </c>
      <c r="AA119" s="7">
        <f t="shared" si="34"/>
        <v>1.1104003437278459E-2</v>
      </c>
      <c r="AB119" s="7">
        <f t="shared" si="36"/>
        <v>1.218491665487717E-2</v>
      </c>
      <c r="AD119" s="7">
        <f t="shared" si="19"/>
        <v>1.1824878706953002E-2</v>
      </c>
    </row>
    <row r="120" spans="1:30" x14ac:dyDescent="0.2">
      <c r="A120" t="s">
        <v>185</v>
      </c>
      <c r="B120" t="s">
        <v>552</v>
      </c>
      <c r="C120" s="17">
        <v>3884.17973076923</v>
      </c>
      <c r="D120" s="17">
        <v>3837.9498076923101</v>
      </c>
      <c r="E120" s="17">
        <v>3957.1261538461499</v>
      </c>
      <c r="F120" s="17">
        <v>3160.9076325757601</v>
      </c>
      <c r="G120" s="17">
        <f t="shared" si="30"/>
        <v>3710.0408312208624</v>
      </c>
      <c r="H120" s="17">
        <v>4179.5729038461504</v>
      </c>
      <c r="I120" s="17">
        <v>4056.4081640625</v>
      </c>
      <c r="J120" s="17">
        <v>4138.5926136363596</v>
      </c>
      <c r="K120" s="17">
        <v>3233.9042234848498</v>
      </c>
      <c r="L120" s="17">
        <f t="shared" si="31"/>
        <v>3902.1194762574651</v>
      </c>
      <c r="M120" s="17">
        <v>4308.5918653846102</v>
      </c>
      <c r="N120" s="17">
        <v>4145.8728906249999</v>
      </c>
      <c r="O120" s="17">
        <v>4231.0010227272696</v>
      </c>
      <c r="P120" s="17">
        <v>3250.2265719697002</v>
      </c>
      <c r="Q120" s="17">
        <f t="shared" si="35"/>
        <v>3983.9230876766446</v>
      </c>
      <c r="R120" s="17">
        <f t="shared" si="32"/>
        <v>3911.0081744609543</v>
      </c>
      <c r="T120" s="7">
        <f t="shared" si="29"/>
        <v>2.0547272643683223E-2</v>
      </c>
      <c r="V120" s="28">
        <f>+claims!D120</f>
        <v>61</v>
      </c>
      <c r="W120" s="28">
        <f>+claims!E120</f>
        <v>69</v>
      </c>
      <c r="X120" s="28">
        <f>+claims!F120</f>
        <v>72</v>
      </c>
      <c r="Z120" s="7">
        <f t="shared" si="33"/>
        <v>1.6441867562931037E-2</v>
      </c>
      <c r="AA120" s="7">
        <f t="shared" si="34"/>
        <v>1.7682697933733723E-2</v>
      </c>
      <c r="AB120" s="7">
        <f t="shared" si="36"/>
        <v>1.8072638054362933E-2</v>
      </c>
      <c r="AD120" s="7">
        <f t="shared" si="19"/>
        <v>1.7670862932247882E-2</v>
      </c>
    </row>
    <row r="121" spans="1:30" x14ac:dyDescent="0.2">
      <c r="A121" t="s">
        <v>186</v>
      </c>
      <c r="B121" t="s">
        <v>187</v>
      </c>
      <c r="C121" s="17">
        <v>1961.38132692308</v>
      </c>
      <c r="D121" s="17">
        <v>1834.0036923077</v>
      </c>
      <c r="E121" s="17">
        <v>1916.6354807692301</v>
      </c>
      <c r="F121" s="17">
        <v>1558.73346590909</v>
      </c>
      <c r="G121" s="17">
        <f t="shared" si="30"/>
        <v>1817.688491477275</v>
      </c>
      <c r="H121" s="17">
        <v>1998.0995769230799</v>
      </c>
      <c r="I121" s="17">
        <v>1891.77</v>
      </c>
      <c r="J121" s="17">
        <v>1950.46785984849</v>
      </c>
      <c r="K121" s="17">
        <v>1308.9801136363601</v>
      </c>
      <c r="L121" s="17">
        <f t="shared" si="31"/>
        <v>1787.3293876019825</v>
      </c>
      <c r="M121" s="17">
        <v>2010.6949230769301</v>
      </c>
      <c r="N121" s="17">
        <v>1642.9033789062501</v>
      </c>
      <c r="O121" s="17">
        <v>1901.54818181818</v>
      </c>
      <c r="P121" s="17">
        <v>1698.6755681818199</v>
      </c>
      <c r="Q121" s="17">
        <f t="shared" si="35"/>
        <v>1813.4555129957948</v>
      </c>
      <c r="R121" s="17">
        <f t="shared" si="32"/>
        <v>1805.4523009447705</v>
      </c>
      <c r="T121" s="7">
        <f t="shared" si="29"/>
        <v>9.4853089070289203E-3</v>
      </c>
      <c r="V121" s="28">
        <f>+claims!D121</f>
        <v>15</v>
      </c>
      <c r="W121" s="28">
        <f>+claims!E121</f>
        <v>40</v>
      </c>
      <c r="X121" s="28">
        <f>+claims!F121</f>
        <v>25</v>
      </c>
      <c r="Z121" s="7">
        <f t="shared" si="33"/>
        <v>8.2522390774500496E-3</v>
      </c>
      <c r="AA121" s="7">
        <f t="shared" si="34"/>
        <v>2.2379758469515825E-2</v>
      </c>
      <c r="AB121" s="7">
        <f t="shared" si="36"/>
        <v>1.378583583707574E-2</v>
      </c>
      <c r="AD121" s="7">
        <f t="shared" si="19"/>
        <v>1.5728210587951486E-2</v>
      </c>
    </row>
    <row r="122" spans="1:30" x14ac:dyDescent="0.2">
      <c r="A122" t="s">
        <v>188</v>
      </c>
      <c r="B122" t="s">
        <v>189</v>
      </c>
      <c r="C122" s="17">
        <v>571.11292307692224</v>
      </c>
      <c r="D122" s="17">
        <v>555.20751923076909</v>
      </c>
      <c r="E122" s="17">
        <v>578.18903846153796</v>
      </c>
      <c r="F122" s="17">
        <v>488.81157196969741</v>
      </c>
      <c r="G122" s="17">
        <f t="shared" si="30"/>
        <v>548.33026318473173</v>
      </c>
      <c r="H122" s="17">
        <v>586.01223076923043</v>
      </c>
      <c r="I122" s="17">
        <v>566.79037109374997</v>
      </c>
      <c r="J122" s="17">
        <v>552.47289772727265</v>
      </c>
      <c r="K122" s="17">
        <v>459.08643939393977</v>
      </c>
      <c r="L122" s="17">
        <f t="shared" si="31"/>
        <v>541.09048474604811</v>
      </c>
      <c r="M122" s="17">
        <v>564.03826923076986</v>
      </c>
      <c r="N122" s="17">
        <v>536.76859375000004</v>
      </c>
      <c r="O122" s="17">
        <v>528.3975378787884</v>
      </c>
      <c r="P122" s="17">
        <v>435.92232954545409</v>
      </c>
      <c r="Q122" s="17">
        <f t="shared" si="35"/>
        <v>516.28168260125312</v>
      </c>
      <c r="R122" s="17">
        <f t="shared" si="32"/>
        <v>529.89271341343124</v>
      </c>
      <c r="T122" s="7">
        <f t="shared" si="29"/>
        <v>2.7838985675113087E-3</v>
      </c>
      <c r="V122" s="28">
        <f>+claims!D122</f>
        <v>8</v>
      </c>
      <c r="W122" s="28">
        <f>+claims!E122</f>
        <v>10</v>
      </c>
      <c r="X122" s="28">
        <f>+claims!F122</f>
        <v>8</v>
      </c>
      <c r="Z122" s="7">
        <f t="shared" si="33"/>
        <v>1.4589747342296171E-2</v>
      </c>
      <c r="AA122" s="7">
        <f t="shared" si="34"/>
        <v>1.8481197289383744E-2</v>
      </c>
      <c r="AB122" s="7">
        <f t="shared" si="36"/>
        <v>1.5495417074827249E-2</v>
      </c>
      <c r="AD122" s="7">
        <f t="shared" si="19"/>
        <v>1.6339732190924234E-2</v>
      </c>
    </row>
    <row r="123" spans="1:30" x14ac:dyDescent="0.2">
      <c r="A123" t="s">
        <v>190</v>
      </c>
      <c r="B123" t="s">
        <v>553</v>
      </c>
      <c r="C123" s="17">
        <v>18</v>
      </c>
      <c r="D123" s="17">
        <v>17.807692307692299</v>
      </c>
      <c r="E123" s="17">
        <v>17</v>
      </c>
      <c r="F123" s="17">
        <v>17</v>
      </c>
      <c r="G123" s="17">
        <f t="shared" si="30"/>
        <v>17.451923076923073</v>
      </c>
      <c r="H123" s="17">
        <v>18.184615384615402</v>
      </c>
      <c r="I123" s="17">
        <v>17.6875</v>
      </c>
      <c r="J123" s="17">
        <v>17.636363636363701</v>
      </c>
      <c r="K123" s="17">
        <v>17.727272727272702</v>
      </c>
      <c r="L123" s="17">
        <f t="shared" si="31"/>
        <v>17.80893793706295</v>
      </c>
      <c r="M123" s="17">
        <v>19.807692307692299</v>
      </c>
      <c r="N123" s="17">
        <v>19.6875</v>
      </c>
      <c r="O123" s="17">
        <v>19.5</v>
      </c>
      <c r="P123" s="17">
        <v>20.1666666666667</v>
      </c>
      <c r="Q123" s="17">
        <f t="shared" si="35"/>
        <v>19.790464743589752</v>
      </c>
      <c r="R123" s="17">
        <f t="shared" si="32"/>
        <v>18.740198863636369</v>
      </c>
      <c r="T123" s="7">
        <f t="shared" si="29"/>
        <v>9.8455425882880169E-5</v>
      </c>
      <c r="V123" s="28">
        <f>+claims!D123</f>
        <v>0</v>
      </c>
      <c r="W123" s="28">
        <f>+claims!E123</f>
        <v>0</v>
      </c>
      <c r="X123" s="28">
        <f>+claims!F123</f>
        <v>0</v>
      </c>
      <c r="Z123" s="7">
        <f t="shared" si="33"/>
        <v>0</v>
      </c>
      <c r="AA123" s="7">
        <f t="shared" si="34"/>
        <v>0</v>
      </c>
      <c r="AB123" s="7">
        <f t="shared" si="36"/>
        <v>0</v>
      </c>
      <c r="AD123" s="7">
        <f t="shared" si="19"/>
        <v>0</v>
      </c>
    </row>
    <row r="124" spans="1:30" x14ac:dyDescent="0.2">
      <c r="A124" t="s">
        <v>191</v>
      </c>
      <c r="B124" t="s">
        <v>192</v>
      </c>
      <c r="C124" s="17">
        <v>968.83863461538397</v>
      </c>
      <c r="D124" s="17">
        <v>955.14584615384604</v>
      </c>
      <c r="E124" s="17">
        <v>940.87461538461503</v>
      </c>
      <c r="F124" s="17">
        <v>686.43191287878801</v>
      </c>
      <c r="G124" s="17">
        <f t="shared" si="30"/>
        <v>887.82275225815818</v>
      </c>
      <c r="H124" s="17">
        <v>1000.4392884615399</v>
      </c>
      <c r="I124" s="17">
        <v>895.01517578125004</v>
      </c>
      <c r="J124" s="17">
        <v>806.25303030302996</v>
      </c>
      <c r="K124" s="17">
        <v>723.38143939393899</v>
      </c>
      <c r="L124" s="17">
        <f t="shared" si="31"/>
        <v>856.27223348493976</v>
      </c>
      <c r="M124" s="17">
        <v>1027.3885384615401</v>
      </c>
      <c r="N124" s="17">
        <v>1018.204140625</v>
      </c>
      <c r="O124" s="17">
        <v>993.27407196969705</v>
      </c>
      <c r="P124" s="17">
        <v>690.606723484849</v>
      </c>
      <c r="Q124" s="17">
        <f t="shared" si="35"/>
        <v>932.36836863527151</v>
      </c>
      <c r="R124" s="17">
        <f t="shared" si="32"/>
        <v>899.57872085564213</v>
      </c>
      <c r="T124" s="7">
        <f t="shared" si="29"/>
        <v>4.7261187952961194E-3</v>
      </c>
      <c r="V124" s="28">
        <f>+claims!D124</f>
        <v>14</v>
      </c>
      <c r="W124" s="28">
        <f>+claims!E124</f>
        <v>9</v>
      </c>
      <c r="X124" s="28">
        <f>+claims!F124</f>
        <v>18</v>
      </c>
      <c r="Z124" s="7">
        <f t="shared" si="33"/>
        <v>1.5768913293099665E-2</v>
      </c>
      <c r="AA124" s="7">
        <f t="shared" si="34"/>
        <v>1.05106759837008E-2</v>
      </c>
      <c r="AB124" s="7">
        <f t="shared" si="36"/>
        <v>1.9305674243697266E-2</v>
      </c>
      <c r="AD124" s="7">
        <f t="shared" si="19"/>
        <v>1.5784547998598842E-2</v>
      </c>
    </row>
    <row r="125" spans="1:30" x14ac:dyDescent="0.2">
      <c r="A125" t="s">
        <v>193</v>
      </c>
      <c r="B125" t="s">
        <v>194</v>
      </c>
      <c r="C125" s="17">
        <v>1260.1663461538476</v>
      </c>
      <c r="D125" s="17">
        <v>1272.82557692308</v>
      </c>
      <c r="E125" s="17">
        <v>1303.3607692307646</v>
      </c>
      <c r="F125" s="17">
        <v>1348.673106060611</v>
      </c>
      <c r="G125" s="17">
        <f t="shared" si="30"/>
        <v>1296.2564495920758</v>
      </c>
      <c r="H125" s="17">
        <v>1478.95134615385</v>
      </c>
      <c r="I125" s="17">
        <v>1522.7212890625001</v>
      </c>
      <c r="J125" s="17">
        <v>1519.6327651515201</v>
      </c>
      <c r="K125" s="17">
        <v>1523.5893939393945</v>
      </c>
      <c r="L125" s="17">
        <f t="shared" si="31"/>
        <v>1511.2236985768161</v>
      </c>
      <c r="M125" s="17">
        <v>1494.8694230769277</v>
      </c>
      <c r="N125" s="17">
        <v>1506.7876953125001</v>
      </c>
      <c r="O125" s="17">
        <v>1512.0452651515154</v>
      </c>
      <c r="P125" s="17">
        <v>1519.7234848484854</v>
      </c>
      <c r="Q125" s="17">
        <f t="shared" si="35"/>
        <v>1508.3564670973569</v>
      </c>
      <c r="R125" s="17">
        <f t="shared" si="32"/>
        <v>1473.9622080062964</v>
      </c>
      <c r="T125" s="7">
        <f t="shared" si="29"/>
        <v>7.7437586431444707E-3</v>
      </c>
      <c r="V125" s="28">
        <f>+claims!D125</f>
        <v>16</v>
      </c>
      <c r="W125" s="28">
        <f>+claims!E125</f>
        <v>34</v>
      </c>
      <c r="X125" s="28">
        <f>+claims!F125</f>
        <v>30</v>
      </c>
      <c r="Z125" s="7">
        <f t="shared" si="33"/>
        <v>1.2343236560200033E-2</v>
      </c>
      <c r="AA125" s="7">
        <f t="shared" si="34"/>
        <v>2.2498323730642426E-2</v>
      </c>
      <c r="AB125" s="7">
        <f t="shared" si="36"/>
        <v>1.9889197715796746E-2</v>
      </c>
      <c r="AD125" s="7">
        <f t="shared" si="19"/>
        <v>1.950124619481252E-2</v>
      </c>
    </row>
    <row r="126" spans="1:30" x14ac:dyDescent="0.2">
      <c r="A126" t="s">
        <v>195</v>
      </c>
      <c r="B126" t="s">
        <v>554</v>
      </c>
      <c r="C126" s="17">
        <v>364.98986538461497</v>
      </c>
      <c r="D126" s="17">
        <v>359.71938461538502</v>
      </c>
      <c r="E126" s="17">
        <v>375.875230769231</v>
      </c>
      <c r="F126" s="17">
        <v>310.09789772727299</v>
      </c>
      <c r="G126" s="17">
        <f t="shared" si="30"/>
        <v>352.67059462412601</v>
      </c>
      <c r="H126" s="17">
        <v>390.87390384615401</v>
      </c>
      <c r="I126" s="17">
        <v>391.28812499999998</v>
      </c>
      <c r="J126" s="17">
        <v>400.431193181818</v>
      </c>
      <c r="K126" s="17">
        <v>327.113787878788</v>
      </c>
      <c r="L126" s="17">
        <f t="shared" si="31"/>
        <v>377.42675247669001</v>
      </c>
      <c r="M126" s="17">
        <v>433.38959615384601</v>
      </c>
      <c r="N126" s="17">
        <v>418.02033203125001</v>
      </c>
      <c r="O126" s="17">
        <v>418.59723484848502</v>
      </c>
      <c r="P126" s="17">
        <v>325.17344696969701</v>
      </c>
      <c r="Q126" s="17">
        <f t="shared" si="35"/>
        <v>398.79515250081954</v>
      </c>
      <c r="R126" s="17">
        <f t="shared" si="32"/>
        <v>383.98492617999409</v>
      </c>
      <c r="T126" s="7">
        <f t="shared" si="29"/>
        <v>2.0173424900530547E-3</v>
      </c>
      <c r="V126" s="28">
        <f>+claims!D126</f>
        <v>4</v>
      </c>
      <c r="W126" s="28">
        <f>+claims!E126</f>
        <v>5</v>
      </c>
      <c r="X126" s="28">
        <f>+claims!F126</f>
        <v>7</v>
      </c>
      <c r="Z126" s="7">
        <f t="shared" si="33"/>
        <v>1.1342028683347341E-2</v>
      </c>
      <c r="AA126" s="7">
        <f t="shared" si="34"/>
        <v>1.3247603587159078E-2</v>
      </c>
      <c r="AB126" s="7">
        <f t="shared" si="36"/>
        <v>1.7552871332821969E-2</v>
      </c>
      <c r="AD126" s="7">
        <f t="shared" si="19"/>
        <v>1.5082641642688568E-2</v>
      </c>
    </row>
    <row r="127" spans="1:30" x14ac:dyDescent="0.2">
      <c r="A127" t="s">
        <v>486</v>
      </c>
      <c r="B127" t="s">
        <v>487</v>
      </c>
      <c r="C127" s="17">
        <v>154.32384615384606</v>
      </c>
      <c r="D127" s="17">
        <v>154.39788461538438</v>
      </c>
      <c r="E127" s="17">
        <v>163.47884615384669</v>
      </c>
      <c r="F127" s="17">
        <v>153.21306818181756</v>
      </c>
      <c r="G127" s="17">
        <f t="shared" si="30"/>
        <v>156.35341127622368</v>
      </c>
      <c r="H127" s="17">
        <v>175.73307692307699</v>
      </c>
      <c r="I127" s="17">
        <v>201.89785156249999</v>
      </c>
      <c r="J127" s="17">
        <v>190.81458333333353</v>
      </c>
      <c r="K127" s="17">
        <v>194.94</v>
      </c>
      <c r="L127" s="17">
        <f t="shared" si="31"/>
        <v>190.84637795472764</v>
      </c>
      <c r="M127" s="17">
        <v>250.71653846153831</v>
      </c>
      <c r="N127" s="17">
        <v>254.92265625000002</v>
      </c>
      <c r="O127" s="17">
        <v>265.02405303030258</v>
      </c>
      <c r="P127" s="17">
        <v>219.73636363636399</v>
      </c>
      <c r="Q127" s="17">
        <f t="shared" si="35"/>
        <v>247.59990284455122</v>
      </c>
      <c r="R127" s="17">
        <f>IF(G127&gt;0,(+G127+(L127*2)+(Q127*3))/6,IF(L127&gt;0,((L127*2)+(Q127*3))/5,Q127))</f>
        <v>213.47431261988876</v>
      </c>
      <c r="T127" s="7">
        <f t="shared" si="29"/>
        <v>1.1215304873220513E-3</v>
      </c>
      <c r="V127" s="28">
        <f>+claims!D127</f>
        <v>0</v>
      </c>
      <c r="W127" s="28">
        <f>+claims!E127</f>
        <v>4</v>
      </c>
      <c r="X127" s="28">
        <f>+claims!F127</f>
        <v>1</v>
      </c>
      <c r="Z127" s="7">
        <f>IF(G127&gt;100,IF(V127&lt;1,0,+V127/G127),IF(V127&lt;1,0,+V127/100))</f>
        <v>0</v>
      </c>
      <c r="AA127" s="7">
        <f>IF(L127&gt;100,IF(W127&lt;1,0,+W127/L127),IF(W127&lt;1,0,+W127/100))</f>
        <v>2.0959265996386242E-2</v>
      </c>
      <c r="AB127" s="7">
        <f>IF(Q127&gt;100,IF(X127&lt;1,0,+X127/Q127),IF(X127&lt;1,0,+X127/100))</f>
        <v>4.0387737980164817E-3</v>
      </c>
      <c r="AD127" s="7">
        <f t="shared" si="19"/>
        <v>9.0058088978036549E-3</v>
      </c>
    </row>
    <row r="128" spans="1:30" x14ac:dyDescent="0.2">
      <c r="A128" t="s">
        <v>196</v>
      </c>
      <c r="B128" t="s">
        <v>510</v>
      </c>
      <c r="C128" s="17">
        <v>386.92519230769199</v>
      </c>
      <c r="D128" s="17">
        <v>385.108461538462</v>
      </c>
      <c r="E128" s="17">
        <v>393.230769230769</v>
      </c>
      <c r="F128" s="17">
        <v>308.91666666666703</v>
      </c>
      <c r="G128" s="17">
        <f t="shared" si="30"/>
        <v>368.54527243589752</v>
      </c>
      <c r="H128" s="17">
        <v>410.040980769231</v>
      </c>
      <c r="I128" s="17">
        <v>398.79423828124999</v>
      </c>
      <c r="J128" s="17">
        <v>403.46185606060601</v>
      </c>
      <c r="K128" s="17">
        <v>297.846742424242</v>
      </c>
      <c r="L128" s="17">
        <f t="shared" si="31"/>
        <v>377.53595438383223</v>
      </c>
      <c r="M128" s="17">
        <v>405.66303846153801</v>
      </c>
      <c r="N128" s="17">
        <v>384.15625</v>
      </c>
      <c r="O128" s="17">
        <v>402.070265151515</v>
      </c>
      <c r="P128" s="17">
        <v>296.34583333333302</v>
      </c>
      <c r="Q128" s="17">
        <f t="shared" si="35"/>
        <v>372.05884673659654</v>
      </c>
      <c r="R128" s="17">
        <f t="shared" si="32"/>
        <v>373.29895356889193</v>
      </c>
      <c r="T128" s="7">
        <f t="shared" si="29"/>
        <v>1.9612015711623623E-3</v>
      </c>
      <c r="V128" s="28">
        <f>+claims!D128</f>
        <v>45</v>
      </c>
      <c r="W128" s="28">
        <f>+claims!E128</f>
        <v>24</v>
      </c>
      <c r="X128" s="28">
        <f>+claims!F128</f>
        <v>26</v>
      </c>
      <c r="Z128" s="7">
        <f t="shared" si="33"/>
        <v>0.12210168835587769</v>
      </c>
      <c r="AA128" s="7">
        <f t="shared" si="34"/>
        <v>6.3570104307468803E-2</v>
      </c>
      <c r="AB128" s="7">
        <f t="shared" si="36"/>
        <v>6.9881418566044767E-2</v>
      </c>
      <c r="AD128" s="7">
        <f t="shared" si="19"/>
        <v>7.6481025444824935E-2</v>
      </c>
    </row>
    <row r="129" spans="1:30" x14ac:dyDescent="0.2">
      <c r="A129" t="s">
        <v>197</v>
      </c>
      <c r="B129" t="s">
        <v>198</v>
      </c>
      <c r="C129" s="17">
        <v>462.32423076923101</v>
      </c>
      <c r="D129" s="17">
        <v>467.333173076923</v>
      </c>
      <c r="E129" s="17">
        <v>456.21442307692303</v>
      </c>
      <c r="F129" s="17">
        <v>425.12926136363598</v>
      </c>
      <c r="G129" s="17">
        <f t="shared" si="30"/>
        <v>452.7502720716783</v>
      </c>
      <c r="H129" s="17">
        <v>461.51826923076902</v>
      </c>
      <c r="I129" s="17">
        <v>470.70126953124998</v>
      </c>
      <c r="J129" s="17">
        <v>469.13390151515199</v>
      </c>
      <c r="K129" s="17">
        <v>437.56979166666702</v>
      </c>
      <c r="L129" s="17">
        <f t="shared" si="31"/>
        <v>459.73080798595953</v>
      </c>
      <c r="M129" s="17">
        <v>486.04721153846202</v>
      </c>
      <c r="N129" s="17">
        <v>487.18886718750002</v>
      </c>
      <c r="O129" s="17">
        <v>484.41032196969701</v>
      </c>
      <c r="P129" s="17">
        <v>432.755965909091</v>
      </c>
      <c r="Q129" s="17">
        <f t="shared" si="35"/>
        <v>472.60059165118747</v>
      </c>
      <c r="R129" s="17">
        <f t="shared" si="32"/>
        <v>465.00227716619332</v>
      </c>
      <c r="T129" s="7">
        <f t="shared" ref="T129:T160" si="37">+R129/$R$265</f>
        <v>2.4429835333147076E-3</v>
      </c>
      <c r="V129" s="28">
        <f>+claims!D129</f>
        <v>37</v>
      </c>
      <c r="W129" s="28">
        <f>+claims!E129</f>
        <v>26</v>
      </c>
      <c r="X129" s="28">
        <f>+claims!F129</f>
        <v>25</v>
      </c>
      <c r="Z129" s="7">
        <f t="shared" si="33"/>
        <v>8.1722755970298461E-2</v>
      </c>
      <c r="AA129" s="7">
        <f t="shared" si="34"/>
        <v>5.6554835021615645E-2</v>
      </c>
      <c r="AB129" s="7">
        <f t="shared" si="36"/>
        <v>5.2898791160320341E-2</v>
      </c>
      <c r="AD129" s="7">
        <f t="shared" si="19"/>
        <v>5.8921466582415129E-2</v>
      </c>
    </row>
    <row r="130" spans="1:30" x14ac:dyDescent="0.2">
      <c r="A130" t="s">
        <v>568</v>
      </c>
      <c r="B130" t="s">
        <v>569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>
        <v>190.83</v>
      </c>
      <c r="Q130" s="36">
        <f>AVERAGE(M130:P130)</f>
        <v>190.83</v>
      </c>
      <c r="R130" s="17">
        <f>IF(G130&gt;0,(+G130+(L130*2)+(Q130*3))/6,IF(L130&gt;0,((L130*2)+(Q130*3))/5,Q130))</f>
        <v>190.83</v>
      </c>
      <c r="T130" s="7">
        <f t="shared" si="37"/>
        <v>1.0025640100162912E-3</v>
      </c>
      <c r="V130" s="28">
        <f>+claims!D130</f>
        <v>0</v>
      </c>
      <c r="W130" s="28">
        <f>+claims!E130</f>
        <v>0</v>
      </c>
      <c r="X130" s="28">
        <f>+claims!F130</f>
        <v>2</v>
      </c>
      <c r="Z130" s="7">
        <f>IF(G130&gt;100,IF(V130&lt;1,0,+V130/G130),IF(V130&lt;1,0,+V130/100))</f>
        <v>0</v>
      </c>
      <c r="AA130" s="7">
        <f>IF(L130&gt;100,IF(W130&lt;1,0,+W130/L130),IF(W130&lt;1,0,+W130/100))</f>
        <v>0</v>
      </c>
      <c r="AB130" s="7">
        <f>IF(Q130&gt;100,IF(X130&lt;1,0,+X130/Q130),IF(X130&lt;1,0,+X130/100))</f>
        <v>1.0480532411046481E-2</v>
      </c>
      <c r="AD130" s="7">
        <f t="shared" si="19"/>
        <v>5.2402662055232403E-3</v>
      </c>
    </row>
    <row r="131" spans="1:30" x14ac:dyDescent="0.2">
      <c r="A131" t="s">
        <v>199</v>
      </c>
      <c r="B131" t="s">
        <v>200</v>
      </c>
      <c r="C131" s="17">
        <v>273.21919230769203</v>
      </c>
      <c r="D131" s="17">
        <v>277.28649999999999</v>
      </c>
      <c r="E131" s="17">
        <v>278.109692307692</v>
      </c>
      <c r="F131" s="17">
        <v>285.61219696969698</v>
      </c>
      <c r="G131" s="17">
        <f t="shared" si="30"/>
        <v>278.55689539627025</v>
      </c>
      <c r="H131" s="17">
        <v>284.600961538462</v>
      </c>
      <c r="I131" s="17">
        <v>282.874140625</v>
      </c>
      <c r="J131" s="17">
        <v>286.21937500000001</v>
      </c>
      <c r="K131" s="17">
        <v>284.358674242424</v>
      </c>
      <c r="L131" s="17">
        <f t="shared" si="31"/>
        <v>284.51328785147149</v>
      </c>
      <c r="M131" s="17">
        <v>277.6009230769231</v>
      </c>
      <c r="N131" s="17">
        <v>279.07419921874998</v>
      </c>
      <c r="O131" s="17">
        <v>271.62517045454524</v>
      </c>
      <c r="P131" s="17">
        <v>263.2953030303031</v>
      </c>
      <c r="Q131" s="17">
        <f t="shared" si="35"/>
        <v>272.89889894513033</v>
      </c>
      <c r="R131" s="17">
        <f t="shared" si="32"/>
        <v>277.71336132243408</v>
      </c>
      <c r="T131" s="7">
        <f t="shared" si="37"/>
        <v>1.4590233252765432E-3</v>
      </c>
      <c r="V131" s="28">
        <f>+claims!D131</f>
        <v>1</v>
      </c>
      <c r="W131" s="28">
        <f>+claims!E131</f>
        <v>1</v>
      </c>
      <c r="X131" s="28">
        <f>+claims!F131</f>
        <v>2</v>
      </c>
      <c r="Z131" s="7">
        <f t="shared" si="33"/>
        <v>3.5899308777742416E-3</v>
      </c>
      <c r="AA131" s="7">
        <f t="shared" si="34"/>
        <v>3.5147743275950058E-3</v>
      </c>
      <c r="AB131" s="7">
        <f t="shared" si="36"/>
        <v>7.3287213973044444E-3</v>
      </c>
      <c r="AD131" s="7">
        <f t="shared" ref="AD131:AD193" si="38">(+Z131+(AA131*2)+(AB131*3))/6</f>
        <v>5.4342739541462654E-3</v>
      </c>
    </row>
    <row r="132" spans="1:30" x14ac:dyDescent="0.2">
      <c r="A132" t="s">
        <v>201</v>
      </c>
      <c r="B132" t="s">
        <v>555</v>
      </c>
      <c r="C132" s="17">
        <v>119.09534615384599</v>
      </c>
      <c r="D132" s="17">
        <v>117.015076923077</v>
      </c>
      <c r="E132" s="17">
        <v>123.329038461538</v>
      </c>
      <c r="F132" s="17">
        <v>118.50742424242399</v>
      </c>
      <c r="G132" s="17">
        <f t="shared" si="30"/>
        <v>119.48672144522125</v>
      </c>
      <c r="H132" s="17">
        <v>108.308865384616</v>
      </c>
      <c r="I132" s="17">
        <v>108.73169921874999</v>
      </c>
      <c r="J132" s="17">
        <v>105.446856060606</v>
      </c>
      <c r="K132" s="17">
        <v>107.874526515152</v>
      </c>
      <c r="L132" s="17">
        <f t="shared" si="31"/>
        <v>107.590486794781</v>
      </c>
      <c r="M132" s="17">
        <v>99.658923076923102</v>
      </c>
      <c r="N132" s="17">
        <v>100.3682421875</v>
      </c>
      <c r="O132" s="17">
        <v>96.096874999999997</v>
      </c>
      <c r="P132" s="17">
        <v>94.555738636363699</v>
      </c>
      <c r="Q132" s="17">
        <f t="shared" si="35"/>
        <v>97.6699447251967</v>
      </c>
      <c r="R132" s="17">
        <f t="shared" si="32"/>
        <v>104.61292153506223</v>
      </c>
      <c r="T132" s="7">
        <f t="shared" si="37"/>
        <v>5.4960514653729293E-4</v>
      </c>
      <c r="V132" s="28">
        <f>+claims!D132</f>
        <v>1</v>
      </c>
      <c r="W132" s="28">
        <f>+claims!E132</f>
        <v>3</v>
      </c>
      <c r="X132" s="28">
        <f>+claims!F132</f>
        <v>2</v>
      </c>
      <c r="Z132" s="7">
        <f t="shared" si="33"/>
        <v>8.3691307946586399E-3</v>
      </c>
      <c r="AA132" s="7">
        <f t="shared" si="34"/>
        <v>2.7883506147920172E-2</v>
      </c>
      <c r="AB132" s="7">
        <f t="shared" si="36"/>
        <v>0.02</v>
      </c>
      <c r="AD132" s="7">
        <f t="shared" si="38"/>
        <v>2.0689357181749829E-2</v>
      </c>
    </row>
    <row r="133" spans="1:30" x14ac:dyDescent="0.2">
      <c r="A133" t="s">
        <v>202</v>
      </c>
      <c r="B133" t="s">
        <v>203</v>
      </c>
      <c r="C133" s="17">
        <v>1004.0355</v>
      </c>
      <c r="D133" s="17">
        <v>994.26055769230697</v>
      </c>
      <c r="E133" s="17">
        <v>1034.02821153846</v>
      </c>
      <c r="F133" s="17">
        <v>730.43259469697</v>
      </c>
      <c r="G133" s="17">
        <f t="shared" si="30"/>
        <v>940.68921598193424</v>
      </c>
      <c r="H133" s="17">
        <v>1073.1577500000001</v>
      </c>
      <c r="I133" s="17">
        <v>1072.36376953125</v>
      </c>
      <c r="J133" s="17">
        <v>1110.7279734848501</v>
      </c>
      <c r="K133" s="17">
        <v>793.08390151515096</v>
      </c>
      <c r="L133" s="17">
        <f t="shared" si="31"/>
        <v>1012.3333486328128</v>
      </c>
      <c r="M133" s="17">
        <v>1156.82961538462</v>
      </c>
      <c r="N133" s="17">
        <v>1099.8660742187501</v>
      </c>
      <c r="O133" s="17">
        <v>1113.2260795454499</v>
      </c>
      <c r="P133" s="17">
        <v>756.516931818182</v>
      </c>
      <c r="Q133" s="17">
        <f t="shared" si="35"/>
        <v>1031.6096752417504</v>
      </c>
      <c r="R133" s="17">
        <f t="shared" si="32"/>
        <v>1010.0308231621351</v>
      </c>
      <c r="T133" s="7">
        <f t="shared" si="37"/>
        <v>5.3064012592856768E-3</v>
      </c>
      <c r="V133" s="28">
        <f>+claims!D133</f>
        <v>6</v>
      </c>
      <c r="W133" s="28">
        <f>+claims!E133</f>
        <v>11</v>
      </c>
      <c r="X133" s="28">
        <f>+claims!F133</f>
        <v>12</v>
      </c>
      <c r="Z133" s="7">
        <f t="shared" si="33"/>
        <v>6.3783020981450569E-3</v>
      </c>
      <c r="AA133" s="7">
        <f t="shared" si="34"/>
        <v>1.0865986006344489E-2</v>
      </c>
      <c r="AB133" s="7">
        <f t="shared" si="36"/>
        <v>1.1632306567101442E-2</v>
      </c>
      <c r="AD133" s="7">
        <f t="shared" si="38"/>
        <v>1.0501198968689727E-2</v>
      </c>
    </row>
    <row r="134" spans="1:30" x14ac:dyDescent="0.2">
      <c r="A134" t="s">
        <v>204</v>
      </c>
      <c r="B134" t="s">
        <v>556</v>
      </c>
      <c r="C134" s="17">
        <v>187.11</v>
      </c>
      <c r="D134" s="17">
        <v>191.05</v>
      </c>
      <c r="E134" s="17">
        <v>193.78798076922999</v>
      </c>
      <c r="F134" s="17">
        <v>150.25753787878801</v>
      </c>
      <c r="G134" s="17">
        <f t="shared" si="30"/>
        <v>180.55137966200454</v>
      </c>
      <c r="H134" s="17">
        <v>193.66984615384601</v>
      </c>
      <c r="I134" s="17">
        <v>193.00791015625001</v>
      </c>
      <c r="J134" s="17">
        <v>186.876647727272</v>
      </c>
      <c r="K134" s="17">
        <v>151.845795454545</v>
      </c>
      <c r="L134" s="17">
        <f t="shared" si="31"/>
        <v>181.35004987297827</v>
      </c>
      <c r="M134" s="17">
        <v>193.42503846153801</v>
      </c>
      <c r="N134" s="17">
        <v>191.71275390624999</v>
      </c>
      <c r="O134" s="17">
        <v>193.778143939394</v>
      </c>
      <c r="P134" s="17">
        <v>148.071515151515</v>
      </c>
      <c r="Q134" s="17">
        <f t="shared" si="35"/>
        <v>181.74686286467423</v>
      </c>
      <c r="R134" s="17">
        <f t="shared" si="32"/>
        <v>181.4153446669973</v>
      </c>
      <c r="T134" s="7">
        <f t="shared" si="37"/>
        <v>9.5310221363429444E-4</v>
      </c>
      <c r="V134" s="28">
        <f>+claims!D134</f>
        <v>2</v>
      </c>
      <c r="W134" s="28">
        <f>+claims!E134</f>
        <v>4</v>
      </c>
      <c r="X134" s="28">
        <f>+claims!F134</f>
        <v>1</v>
      </c>
      <c r="Z134" s="7">
        <f t="shared" si="33"/>
        <v>1.1077179270211263E-2</v>
      </c>
      <c r="AA134" s="7">
        <f t="shared" si="34"/>
        <v>2.2056790184517134E-2</v>
      </c>
      <c r="AB134" s="7">
        <f t="shared" si="36"/>
        <v>5.5021582449243361E-3</v>
      </c>
      <c r="AD134" s="7">
        <f t="shared" si="38"/>
        <v>1.1949539062336423E-2</v>
      </c>
    </row>
    <row r="135" spans="1:30" x14ac:dyDescent="0.2">
      <c r="A135" t="s">
        <v>205</v>
      </c>
      <c r="B135" t="s">
        <v>557</v>
      </c>
      <c r="C135" s="17">
        <v>199.61709615384601</v>
      </c>
      <c r="D135" s="17">
        <v>233.07801923077</v>
      </c>
      <c r="E135" s="17">
        <v>234.16974999999999</v>
      </c>
      <c r="F135" s="17">
        <v>203.68837121212101</v>
      </c>
      <c r="G135" s="17">
        <f t="shared" si="30"/>
        <v>217.63830914918424</v>
      </c>
      <c r="H135" s="17">
        <v>245.200519230769</v>
      </c>
      <c r="I135" s="17">
        <v>232.25746093750001</v>
      </c>
      <c r="J135" s="17">
        <v>238.33204545454501</v>
      </c>
      <c r="K135" s="17">
        <v>207.00674242424299</v>
      </c>
      <c r="L135" s="17">
        <f t="shared" si="31"/>
        <v>230.69919201176424</v>
      </c>
      <c r="M135" s="17">
        <v>244.41932692307699</v>
      </c>
      <c r="N135" s="17">
        <v>229.23439453124999</v>
      </c>
      <c r="O135" s="17">
        <v>238.76202651515101</v>
      </c>
      <c r="P135" s="17">
        <v>205.71857954545499</v>
      </c>
      <c r="Q135" s="17">
        <f t="shared" si="35"/>
        <v>229.53358187873323</v>
      </c>
      <c r="R135" s="17">
        <f t="shared" si="32"/>
        <v>227.93957313481874</v>
      </c>
      <c r="T135" s="7">
        <f t="shared" si="37"/>
        <v>1.1975266597675711E-3</v>
      </c>
      <c r="V135" s="28">
        <f>+claims!D135</f>
        <v>4</v>
      </c>
      <c r="W135" s="28">
        <f>+claims!E135</f>
        <v>0</v>
      </c>
      <c r="X135" s="28">
        <f>+claims!F135</f>
        <v>2</v>
      </c>
      <c r="Z135" s="7">
        <f t="shared" si="33"/>
        <v>1.837911724106497E-2</v>
      </c>
      <c r="AA135" s="7">
        <f t="shared" si="34"/>
        <v>0</v>
      </c>
      <c r="AB135" s="7">
        <f t="shared" si="36"/>
        <v>8.7133219619978594E-3</v>
      </c>
      <c r="AD135" s="7">
        <f t="shared" si="38"/>
        <v>7.4198471878430912E-3</v>
      </c>
    </row>
    <row r="136" spans="1:30" x14ac:dyDescent="0.2">
      <c r="A136" t="s">
        <v>206</v>
      </c>
      <c r="B136" t="s">
        <v>511</v>
      </c>
      <c r="C136" s="17">
        <v>214.551730769231</v>
      </c>
      <c r="D136" s="17">
        <v>219.86282692307699</v>
      </c>
      <c r="E136" s="17">
        <v>226.32355769230799</v>
      </c>
      <c r="F136" s="17">
        <v>190.953825757576</v>
      </c>
      <c r="G136" s="17">
        <f t="shared" si="30"/>
        <v>212.92298528554801</v>
      </c>
      <c r="H136" s="17">
        <v>238.07828846153899</v>
      </c>
      <c r="I136" s="17">
        <v>236.563046875</v>
      </c>
      <c r="J136" s="17">
        <v>232.95827651515199</v>
      </c>
      <c r="K136" s="17">
        <v>197.41153409090899</v>
      </c>
      <c r="L136" s="17">
        <f t="shared" si="31"/>
        <v>226.25278648564998</v>
      </c>
      <c r="M136" s="17">
        <v>235.02346153846199</v>
      </c>
      <c r="N136" s="17">
        <v>229.20794921875</v>
      </c>
      <c r="O136" s="17">
        <v>227.842386363636</v>
      </c>
      <c r="P136" s="17">
        <v>190.34517045454601</v>
      </c>
      <c r="Q136" s="17">
        <f t="shared" si="35"/>
        <v>220.60474189384848</v>
      </c>
      <c r="R136" s="17">
        <f t="shared" si="32"/>
        <v>221.2071306563989</v>
      </c>
      <c r="T136" s="7">
        <f t="shared" si="37"/>
        <v>1.1621564112302939E-3</v>
      </c>
      <c r="V136" s="28">
        <f>+claims!D136</f>
        <v>2</v>
      </c>
      <c r="W136" s="28">
        <f>+claims!E136</f>
        <v>1</v>
      </c>
      <c r="X136" s="28">
        <f>+claims!F136</f>
        <v>3</v>
      </c>
      <c r="Z136" s="7">
        <f t="shared" si="33"/>
        <v>9.3930676263900212E-3</v>
      </c>
      <c r="AA136" s="7">
        <f t="shared" si="34"/>
        <v>4.4198350682563845E-3</v>
      </c>
      <c r="AB136" s="7">
        <f t="shared" si="36"/>
        <v>1.3598982389252324E-2</v>
      </c>
      <c r="AD136" s="7">
        <f t="shared" si="38"/>
        <v>9.8382808217766272E-3</v>
      </c>
    </row>
    <row r="137" spans="1:30" x14ac:dyDescent="0.2">
      <c r="A137" t="s">
        <v>207</v>
      </c>
      <c r="B137" t="s">
        <v>558</v>
      </c>
      <c r="C137" s="17">
        <v>3006.13</v>
      </c>
      <c r="D137" s="17">
        <v>3035.3375961538522</v>
      </c>
      <c r="E137" s="17">
        <v>3097.7278846153754</v>
      </c>
      <c r="F137" s="17">
        <v>3104.3598484848517</v>
      </c>
      <c r="G137" s="17">
        <f t="shared" si="30"/>
        <v>3060.8888323135197</v>
      </c>
      <c r="H137" s="17">
        <v>3044.2918269230768</v>
      </c>
      <c r="I137" s="17">
        <v>3045.69091796875</v>
      </c>
      <c r="J137" s="17">
        <v>3159.9857954545519</v>
      </c>
      <c r="K137" s="17">
        <v>3319.131628787884</v>
      </c>
      <c r="L137" s="17">
        <f t="shared" si="31"/>
        <v>3142.2750422835657</v>
      </c>
      <c r="M137" s="17">
        <v>3050.8051923076891</v>
      </c>
      <c r="N137" s="17">
        <v>3039.30517578125</v>
      </c>
      <c r="O137" s="17">
        <v>3093.1425189393904</v>
      </c>
      <c r="P137" s="17">
        <v>3132.7329545454509</v>
      </c>
      <c r="Q137" s="17">
        <f t="shared" si="35"/>
        <v>3078.996460393445</v>
      </c>
      <c r="R137" s="17">
        <f t="shared" si="32"/>
        <v>3097.0713830101645</v>
      </c>
      <c r="T137" s="7">
        <f t="shared" si="37"/>
        <v>1.6271091049925964E-2</v>
      </c>
      <c r="V137" s="28">
        <f>+claims!D137</f>
        <v>117</v>
      </c>
      <c r="W137" s="28">
        <f>+claims!E137</f>
        <v>102</v>
      </c>
      <c r="X137" s="28">
        <f>+claims!F137</f>
        <v>101</v>
      </c>
      <c r="Z137" s="7">
        <f t="shared" si="33"/>
        <v>3.8224191210357542E-2</v>
      </c>
      <c r="AA137" s="7">
        <f t="shared" si="34"/>
        <v>3.2460557598380756E-2</v>
      </c>
      <c r="AB137" s="7">
        <f t="shared" si="36"/>
        <v>3.2802895780885008E-2</v>
      </c>
      <c r="AD137" s="7">
        <f t="shared" si="38"/>
        <v>3.3592332291629008E-2</v>
      </c>
    </row>
    <row r="138" spans="1:30" x14ac:dyDescent="0.2">
      <c r="A138" t="s">
        <v>208</v>
      </c>
      <c r="B138" t="s">
        <v>209</v>
      </c>
      <c r="C138" s="17">
        <v>199.821153846154</v>
      </c>
      <c r="D138" s="17">
        <v>203.32692307692301</v>
      </c>
      <c r="E138" s="17">
        <v>209.04932692307699</v>
      </c>
      <c r="F138" s="17">
        <v>209.85</v>
      </c>
      <c r="G138" s="17">
        <f t="shared" si="30"/>
        <v>205.5118509615385</v>
      </c>
      <c r="H138" s="17">
        <v>207.57163461538499</v>
      </c>
      <c r="I138" s="17">
        <v>209.13740234375001</v>
      </c>
      <c r="J138" s="17">
        <v>212.930492424242</v>
      </c>
      <c r="K138" s="17">
        <v>212.33295454545501</v>
      </c>
      <c r="L138" s="17">
        <f t="shared" si="31"/>
        <v>210.49312098220801</v>
      </c>
      <c r="M138" s="17">
        <v>215.91923076923101</v>
      </c>
      <c r="N138" s="17">
        <v>215.32558593749999</v>
      </c>
      <c r="O138" s="17">
        <v>207.68806818181801</v>
      </c>
      <c r="P138" s="17">
        <v>201.93922348484799</v>
      </c>
      <c r="Q138" s="17">
        <f t="shared" si="35"/>
        <v>210.21802709334924</v>
      </c>
      <c r="R138" s="17">
        <f t="shared" si="32"/>
        <v>209.52536236766704</v>
      </c>
      <c r="T138" s="7">
        <f t="shared" si="37"/>
        <v>1.1007838782971483E-3</v>
      </c>
      <c r="V138" s="28">
        <f>+claims!D138</f>
        <v>7</v>
      </c>
      <c r="W138" s="28">
        <f>+claims!E138</f>
        <v>3</v>
      </c>
      <c r="X138" s="28">
        <f>+claims!F138</f>
        <v>2</v>
      </c>
      <c r="Z138" s="7">
        <f t="shared" si="33"/>
        <v>3.4061296062727051E-2</v>
      </c>
      <c r="AA138" s="7">
        <f t="shared" si="34"/>
        <v>1.4252247227849199E-2</v>
      </c>
      <c r="AB138" s="7">
        <f t="shared" si="36"/>
        <v>9.5139319289295858E-3</v>
      </c>
      <c r="AD138" s="7">
        <f t="shared" si="38"/>
        <v>1.51845977175357E-2</v>
      </c>
    </row>
    <row r="139" spans="1:30" x14ac:dyDescent="0.2">
      <c r="A139" t="s">
        <v>210</v>
      </c>
      <c r="B139" t="s">
        <v>211</v>
      </c>
      <c r="C139" s="17">
        <v>182.6</v>
      </c>
      <c r="D139" s="17">
        <v>185.35998076923099</v>
      </c>
      <c r="E139" s="17">
        <v>184.70665384615401</v>
      </c>
      <c r="F139" s="17">
        <v>182.04005681818199</v>
      </c>
      <c r="G139" s="17">
        <f t="shared" si="30"/>
        <v>183.67667285839173</v>
      </c>
      <c r="H139" s="17">
        <v>180.10192307692299</v>
      </c>
      <c r="I139" s="17">
        <v>181.25994140624999</v>
      </c>
      <c r="J139" s="17">
        <v>185.67333333333301</v>
      </c>
      <c r="K139" s="17">
        <v>184.64331439393899</v>
      </c>
      <c r="L139" s="17">
        <f t="shared" si="31"/>
        <v>182.91962805261127</v>
      </c>
      <c r="M139" s="17">
        <v>180.79680769230799</v>
      </c>
      <c r="N139" s="17">
        <v>180.76</v>
      </c>
      <c r="O139" s="17">
        <v>182.93</v>
      </c>
      <c r="P139" s="17">
        <v>179.303333333333</v>
      </c>
      <c r="Q139" s="17">
        <f t="shared" si="35"/>
        <v>180.94753525641028</v>
      </c>
      <c r="R139" s="17">
        <f t="shared" si="32"/>
        <v>182.05975578880751</v>
      </c>
      <c r="T139" s="7">
        <f t="shared" si="37"/>
        <v>9.5648775782745661E-4</v>
      </c>
      <c r="V139" s="28">
        <f>+claims!D139</f>
        <v>7</v>
      </c>
      <c r="W139" s="28">
        <f>+claims!E139</f>
        <v>7</v>
      </c>
      <c r="X139" s="28">
        <f>+claims!F139</f>
        <v>8</v>
      </c>
      <c r="Z139" s="7">
        <f t="shared" si="33"/>
        <v>3.8110446422321434E-2</v>
      </c>
      <c r="AA139" s="7">
        <f t="shared" si="34"/>
        <v>3.8268173156281851E-2</v>
      </c>
      <c r="AB139" s="7">
        <f t="shared" si="36"/>
        <v>4.421171025437657E-2</v>
      </c>
      <c r="AD139" s="7">
        <f t="shared" si="38"/>
        <v>4.1213653916335809E-2</v>
      </c>
    </row>
    <row r="140" spans="1:30" x14ac:dyDescent="0.2">
      <c r="A140" t="s">
        <v>212</v>
      </c>
      <c r="B140" t="s">
        <v>213</v>
      </c>
      <c r="C140" s="17">
        <v>16.288461538461501</v>
      </c>
      <c r="D140" s="17">
        <v>16.75</v>
      </c>
      <c r="E140" s="17">
        <v>16.75</v>
      </c>
      <c r="F140" s="17">
        <v>16.75</v>
      </c>
      <c r="G140" s="17">
        <f t="shared" si="30"/>
        <v>16.634615384615376</v>
      </c>
      <c r="H140" s="17">
        <v>17.75</v>
      </c>
      <c r="I140" s="17">
        <v>17.75</v>
      </c>
      <c r="J140" s="17">
        <v>17.75</v>
      </c>
      <c r="K140" s="17">
        <v>16.75</v>
      </c>
      <c r="L140" s="17">
        <f t="shared" si="31"/>
        <v>17.5</v>
      </c>
      <c r="M140" s="17">
        <v>16.75</v>
      </c>
      <c r="N140" s="17">
        <v>16.75</v>
      </c>
      <c r="O140" s="17">
        <v>16.75</v>
      </c>
      <c r="P140" s="17">
        <v>14.2916666666667</v>
      </c>
      <c r="Q140" s="17">
        <f t="shared" si="35"/>
        <v>16.135416666666675</v>
      </c>
      <c r="R140" s="17">
        <f t="shared" si="32"/>
        <v>16.673477564102566</v>
      </c>
      <c r="T140" s="7">
        <f t="shared" si="37"/>
        <v>8.7597487436898456E-5</v>
      </c>
      <c r="V140" s="28">
        <f>+claims!D140</f>
        <v>0</v>
      </c>
      <c r="W140" s="28">
        <f>+claims!E140</f>
        <v>0</v>
      </c>
      <c r="X140" s="28">
        <f>+claims!F140</f>
        <v>0</v>
      </c>
      <c r="Z140" s="7">
        <f t="shared" si="33"/>
        <v>0</v>
      </c>
      <c r="AA140" s="7">
        <f t="shared" si="34"/>
        <v>0</v>
      </c>
      <c r="AB140" s="7">
        <f t="shared" si="36"/>
        <v>0</v>
      </c>
      <c r="AD140" s="7">
        <f t="shared" si="38"/>
        <v>0</v>
      </c>
    </row>
    <row r="141" spans="1:30" x14ac:dyDescent="0.2">
      <c r="A141" t="s">
        <v>214</v>
      </c>
      <c r="B141" t="s">
        <v>467</v>
      </c>
      <c r="C141" s="17">
        <v>20.100000000000001</v>
      </c>
      <c r="D141" s="17">
        <v>20.100000000000001</v>
      </c>
      <c r="E141" s="17">
        <v>20.100000000000001</v>
      </c>
      <c r="F141" s="17">
        <v>20.100000000000001</v>
      </c>
      <c r="G141" s="17">
        <f t="shared" si="30"/>
        <v>20.100000000000001</v>
      </c>
      <c r="H141" s="17">
        <v>21.8</v>
      </c>
      <c r="I141" s="17">
        <v>21.8</v>
      </c>
      <c r="J141" s="17">
        <v>21.8</v>
      </c>
      <c r="K141" s="17">
        <v>21.8</v>
      </c>
      <c r="L141" s="17">
        <f t="shared" si="31"/>
        <v>21.8</v>
      </c>
      <c r="M141" s="17">
        <v>21.200000000000003</v>
      </c>
      <c r="N141" s="17">
        <v>21.200000000000003</v>
      </c>
      <c r="O141" s="17">
        <v>21.200000000000003</v>
      </c>
      <c r="P141" s="17">
        <v>21.200000000000003</v>
      </c>
      <c r="Q141" s="17">
        <f t="shared" si="35"/>
        <v>21.200000000000003</v>
      </c>
      <c r="R141" s="17">
        <f t="shared" si="32"/>
        <v>21.216666666666669</v>
      </c>
      <c r="T141" s="7">
        <f t="shared" si="37"/>
        <v>1.1146605047692875E-4</v>
      </c>
      <c r="V141" s="28">
        <f>+claims!D141</f>
        <v>0</v>
      </c>
      <c r="W141" s="28">
        <f>+claims!E141</f>
        <v>0</v>
      </c>
      <c r="X141" s="28">
        <f>+claims!F141</f>
        <v>0</v>
      </c>
      <c r="Z141" s="7">
        <f t="shared" si="33"/>
        <v>0</v>
      </c>
      <c r="AA141" s="7">
        <f t="shared" si="34"/>
        <v>0</v>
      </c>
      <c r="AB141" s="7">
        <f t="shared" si="36"/>
        <v>0</v>
      </c>
      <c r="AD141" s="7">
        <f t="shared" si="38"/>
        <v>0</v>
      </c>
    </row>
    <row r="142" spans="1:30" outlineLevel="1" x14ac:dyDescent="0.2">
      <c r="A142" t="s">
        <v>215</v>
      </c>
      <c r="B142" t="s">
        <v>216</v>
      </c>
      <c r="C142" s="17"/>
      <c r="D142" s="17" t="s">
        <v>216</v>
      </c>
      <c r="E142" s="17"/>
      <c r="F142" s="17">
        <v>20.5</v>
      </c>
      <c r="G142" s="17">
        <f t="shared" ref="G142:G203" si="39">AVERAGE(C142:F142)</f>
        <v>20.5</v>
      </c>
      <c r="H142" s="17"/>
      <c r="I142" s="17" t="s">
        <v>216</v>
      </c>
      <c r="J142" s="17"/>
      <c r="K142" s="17">
        <v>20.5</v>
      </c>
      <c r="L142" s="17">
        <f t="shared" ref="L142:L205" si="40">AVERAGE(H142:K142)</f>
        <v>20.5</v>
      </c>
      <c r="M142" s="17"/>
      <c r="N142" s="17" t="s">
        <v>216</v>
      </c>
      <c r="O142" s="17"/>
      <c r="P142" s="17">
        <v>20</v>
      </c>
      <c r="Q142" s="17">
        <f t="shared" ref="Q142:Q172" si="41">AVERAGE(M142:P142)</f>
        <v>20</v>
      </c>
      <c r="R142" s="17">
        <f t="shared" si="32"/>
        <v>20.25</v>
      </c>
      <c r="T142" s="7">
        <f t="shared" si="37"/>
        <v>1.0638747158638525E-4</v>
      </c>
      <c r="V142" s="28">
        <f>+claims!D142</f>
        <v>1</v>
      </c>
      <c r="W142" s="28">
        <f>+claims!E142</f>
        <v>0</v>
      </c>
      <c r="X142" s="28">
        <f>+claims!F142</f>
        <v>1</v>
      </c>
      <c r="Z142" s="7">
        <f t="shared" si="33"/>
        <v>0.01</v>
      </c>
      <c r="AA142" s="7">
        <f t="shared" si="34"/>
        <v>0</v>
      </c>
      <c r="AB142" s="7">
        <f t="shared" si="36"/>
        <v>0.01</v>
      </c>
      <c r="AD142" s="7">
        <f t="shared" si="38"/>
        <v>6.6666666666666671E-3</v>
      </c>
    </row>
    <row r="143" spans="1:30" outlineLevel="1" x14ac:dyDescent="0.2">
      <c r="A143" t="s">
        <v>217</v>
      </c>
      <c r="B143" t="s">
        <v>218</v>
      </c>
      <c r="C143" s="17"/>
      <c r="D143" s="17" t="s">
        <v>218</v>
      </c>
      <c r="E143" s="17"/>
      <c r="F143" s="17">
        <v>7</v>
      </c>
      <c r="G143" s="17">
        <f t="shared" si="39"/>
        <v>7</v>
      </c>
      <c r="H143" s="17"/>
      <c r="I143" s="17" t="s">
        <v>218</v>
      </c>
      <c r="J143" s="17"/>
      <c r="K143" s="17">
        <v>7</v>
      </c>
      <c r="L143" s="17">
        <f t="shared" si="40"/>
        <v>7</v>
      </c>
      <c r="M143" s="17"/>
      <c r="N143" s="17" t="s">
        <v>218</v>
      </c>
      <c r="O143" s="17"/>
      <c r="P143" s="17">
        <v>6</v>
      </c>
      <c r="Q143" s="17">
        <f t="shared" si="41"/>
        <v>6</v>
      </c>
      <c r="R143" s="17">
        <f t="shared" si="32"/>
        <v>6.5</v>
      </c>
      <c r="T143" s="7">
        <f t="shared" si="37"/>
        <v>3.4149064953654523E-5</v>
      </c>
      <c r="V143" s="28">
        <f>+claims!D143</f>
        <v>0</v>
      </c>
      <c r="W143" s="28">
        <f>+claims!E143</f>
        <v>0</v>
      </c>
      <c r="X143" s="28">
        <f>+claims!F143</f>
        <v>0</v>
      </c>
      <c r="Z143" s="7">
        <f t="shared" si="33"/>
        <v>0</v>
      </c>
      <c r="AA143" s="7">
        <f t="shared" si="34"/>
        <v>0</v>
      </c>
      <c r="AB143" s="7">
        <f t="shared" si="36"/>
        <v>0</v>
      </c>
      <c r="AD143" s="7">
        <f t="shared" si="38"/>
        <v>0</v>
      </c>
    </row>
    <row r="144" spans="1:30" outlineLevel="1" x14ac:dyDescent="0.2">
      <c r="A144" t="s">
        <v>219</v>
      </c>
      <c r="B144" t="s">
        <v>220</v>
      </c>
      <c r="C144" s="17"/>
      <c r="D144" s="17" t="s">
        <v>220</v>
      </c>
      <c r="E144" s="17"/>
      <c r="F144" s="17">
        <v>41</v>
      </c>
      <c r="G144" s="17">
        <f t="shared" si="39"/>
        <v>41</v>
      </c>
      <c r="H144" s="17"/>
      <c r="I144" s="17" t="s">
        <v>220</v>
      </c>
      <c r="J144" s="17"/>
      <c r="K144" s="17">
        <v>39</v>
      </c>
      <c r="L144" s="17">
        <f t="shared" si="40"/>
        <v>39</v>
      </c>
      <c r="M144" s="17"/>
      <c r="N144" s="17" t="s">
        <v>220</v>
      </c>
      <c r="O144" s="17"/>
      <c r="P144" s="17">
        <v>36</v>
      </c>
      <c r="Q144" s="17">
        <f t="shared" si="41"/>
        <v>36</v>
      </c>
      <c r="R144" s="17">
        <f t="shared" si="32"/>
        <v>37.833333333333336</v>
      </c>
      <c r="T144" s="7">
        <f t="shared" si="37"/>
        <v>1.9876507037127123E-4</v>
      </c>
      <c r="V144" s="28">
        <f>+claims!D144</f>
        <v>0</v>
      </c>
      <c r="W144" s="28">
        <f>+claims!E144</f>
        <v>0</v>
      </c>
      <c r="X144" s="28">
        <f>+claims!F144</f>
        <v>0</v>
      </c>
      <c r="Z144" s="7">
        <f t="shared" si="33"/>
        <v>0</v>
      </c>
      <c r="AA144" s="7">
        <f t="shared" si="34"/>
        <v>0</v>
      </c>
      <c r="AB144" s="7">
        <f t="shared" si="36"/>
        <v>0</v>
      </c>
      <c r="AD144" s="7">
        <f t="shared" si="38"/>
        <v>0</v>
      </c>
    </row>
    <row r="145" spans="1:30" outlineLevel="1" x14ac:dyDescent="0.2">
      <c r="A145" t="s">
        <v>514</v>
      </c>
      <c r="B145" t="s">
        <v>512</v>
      </c>
      <c r="C145" s="17"/>
      <c r="D145" s="17" t="s">
        <v>512</v>
      </c>
      <c r="E145" s="17"/>
      <c r="F145" s="17">
        <v>28</v>
      </c>
      <c r="G145" s="17">
        <f>AVERAGE(C145:F145)</f>
        <v>28</v>
      </c>
      <c r="H145" s="17"/>
      <c r="I145" s="17" t="s">
        <v>512</v>
      </c>
      <c r="J145" s="17"/>
      <c r="K145" s="17">
        <v>28</v>
      </c>
      <c r="L145" s="17">
        <f>AVERAGE(H145:K145)</f>
        <v>28</v>
      </c>
      <c r="M145" s="17"/>
      <c r="N145" s="17" t="s">
        <v>512</v>
      </c>
      <c r="O145" s="17"/>
      <c r="P145" s="17">
        <v>28</v>
      </c>
      <c r="Q145" s="17">
        <f>AVERAGE(M145:P145)</f>
        <v>28</v>
      </c>
      <c r="R145" s="17">
        <f>IF(G145&gt;0,(+G145+(L145*2)+(Q145*3))/6,IF(L145&gt;0,((L145*2)+(Q145*3))/5,Q145))</f>
        <v>28</v>
      </c>
      <c r="T145" s="7">
        <f t="shared" si="37"/>
        <v>1.4710366441574258E-4</v>
      </c>
      <c r="V145" s="28">
        <f>+claims!D145</f>
        <v>0</v>
      </c>
      <c r="W145" s="28">
        <f>+claims!E145</f>
        <v>0</v>
      </c>
      <c r="X145" s="28">
        <f>+claims!F145</f>
        <v>1</v>
      </c>
      <c r="Z145" s="7">
        <f>IF(G145&gt;100,IF(V145&lt;1,0,+V145/G145),IF(V145&lt;1,0,+V145/100))</f>
        <v>0</v>
      </c>
      <c r="AA145" s="7">
        <f>IF(L145&gt;100,IF(W145&lt;1,0,+W145/L145),IF(W145&lt;1,0,+W145/100))</f>
        <v>0</v>
      </c>
      <c r="AB145" s="7">
        <f>IF(Q145&gt;100,IF(X145&lt;1,0,+X145/Q145),IF(X145&lt;1,0,+X145/100))</f>
        <v>0.01</v>
      </c>
      <c r="AD145" s="7">
        <f t="shared" si="38"/>
        <v>5.0000000000000001E-3</v>
      </c>
    </row>
    <row r="146" spans="1:30" outlineLevel="1" x14ac:dyDescent="0.2">
      <c r="A146" t="s">
        <v>221</v>
      </c>
      <c r="B146" t="s">
        <v>222</v>
      </c>
      <c r="C146" s="17"/>
      <c r="D146" s="17" t="s">
        <v>222</v>
      </c>
      <c r="E146" s="17"/>
      <c r="F146" s="17">
        <v>35.5</v>
      </c>
      <c r="G146" s="17">
        <f t="shared" si="39"/>
        <v>35.5</v>
      </c>
      <c r="H146" s="17"/>
      <c r="I146" s="17" t="s">
        <v>222</v>
      </c>
      <c r="J146" s="17"/>
      <c r="K146" s="17">
        <v>35.5</v>
      </c>
      <c r="L146" s="17">
        <f t="shared" si="40"/>
        <v>35.5</v>
      </c>
      <c r="M146" s="17"/>
      <c r="N146" s="17" t="s">
        <v>222</v>
      </c>
      <c r="O146" s="17"/>
      <c r="P146" s="17">
        <v>33.5</v>
      </c>
      <c r="Q146" s="17">
        <f t="shared" si="41"/>
        <v>33.5</v>
      </c>
      <c r="R146" s="17">
        <f t="shared" si="32"/>
        <v>34.5</v>
      </c>
      <c r="T146" s="7">
        <f t="shared" si="37"/>
        <v>1.8125272936939709E-4</v>
      </c>
      <c r="V146" s="28">
        <f>+claims!D146</f>
        <v>0</v>
      </c>
      <c r="W146" s="28">
        <f>+claims!E146</f>
        <v>0</v>
      </c>
      <c r="X146" s="28">
        <f>+claims!F146</f>
        <v>2</v>
      </c>
      <c r="Z146" s="7">
        <f t="shared" si="33"/>
        <v>0</v>
      </c>
      <c r="AA146" s="7">
        <f t="shared" si="34"/>
        <v>0</v>
      </c>
      <c r="AB146" s="7">
        <f t="shared" si="36"/>
        <v>0.02</v>
      </c>
      <c r="AD146" s="7">
        <f t="shared" si="38"/>
        <v>0.01</v>
      </c>
    </row>
    <row r="147" spans="1:30" outlineLevel="1" x14ac:dyDescent="0.2">
      <c r="A147" t="s">
        <v>223</v>
      </c>
      <c r="B147" t="s">
        <v>224</v>
      </c>
      <c r="C147" s="17"/>
      <c r="D147" s="17" t="s">
        <v>224</v>
      </c>
      <c r="E147" s="17"/>
      <c r="F147" s="17">
        <v>4</v>
      </c>
      <c r="G147" s="17">
        <f t="shared" si="39"/>
        <v>4</v>
      </c>
      <c r="H147" s="17"/>
      <c r="I147" s="17" t="s">
        <v>224</v>
      </c>
      <c r="J147" s="17"/>
      <c r="K147" s="17">
        <v>4</v>
      </c>
      <c r="L147" s="17">
        <f t="shared" si="40"/>
        <v>4</v>
      </c>
      <c r="M147" s="17"/>
      <c r="N147" s="17" t="s">
        <v>224</v>
      </c>
      <c r="O147" s="17"/>
      <c r="P147" s="17">
        <v>4</v>
      </c>
      <c r="Q147" s="17">
        <f t="shared" si="41"/>
        <v>4</v>
      </c>
      <c r="R147" s="17">
        <f t="shared" si="32"/>
        <v>4</v>
      </c>
      <c r="T147" s="7">
        <f t="shared" si="37"/>
        <v>2.1014809202248939E-5</v>
      </c>
      <c r="V147" s="28">
        <f>+claims!D147</f>
        <v>0</v>
      </c>
      <c r="W147" s="28">
        <f>+claims!E147</f>
        <v>0</v>
      </c>
      <c r="X147" s="28">
        <f>+claims!F147</f>
        <v>0</v>
      </c>
      <c r="Z147" s="7">
        <f t="shared" si="33"/>
        <v>0</v>
      </c>
      <c r="AA147" s="7">
        <f t="shared" si="34"/>
        <v>0</v>
      </c>
      <c r="AB147" s="7">
        <f t="shared" si="36"/>
        <v>0</v>
      </c>
      <c r="AD147" s="7">
        <f t="shared" si="38"/>
        <v>0</v>
      </c>
    </row>
    <row r="148" spans="1:30" outlineLevel="1" x14ac:dyDescent="0.2">
      <c r="A148" t="s">
        <v>225</v>
      </c>
      <c r="B148" t="s">
        <v>226</v>
      </c>
      <c r="C148" s="17"/>
      <c r="D148" s="17" t="s">
        <v>226</v>
      </c>
      <c r="E148" s="17"/>
      <c r="F148" s="17">
        <v>76</v>
      </c>
      <c r="G148" s="17">
        <f t="shared" si="39"/>
        <v>76</v>
      </c>
      <c r="H148" s="17"/>
      <c r="I148" s="17" t="s">
        <v>226</v>
      </c>
      <c r="J148" s="17"/>
      <c r="K148" s="17">
        <v>77.5</v>
      </c>
      <c r="L148" s="17">
        <f t="shared" si="40"/>
        <v>77.5</v>
      </c>
      <c r="M148" s="17"/>
      <c r="N148" s="17" t="s">
        <v>226</v>
      </c>
      <c r="O148" s="17"/>
      <c r="P148" s="17">
        <v>77.5</v>
      </c>
      <c r="Q148" s="17">
        <f t="shared" si="41"/>
        <v>77.5</v>
      </c>
      <c r="R148" s="17">
        <f t="shared" si="32"/>
        <v>77.25</v>
      </c>
      <c r="T148" s="7">
        <f t="shared" si="37"/>
        <v>4.0584850271843263E-4</v>
      </c>
      <c r="V148" s="28">
        <f>+claims!D148</f>
        <v>0</v>
      </c>
      <c r="W148" s="28">
        <f>+claims!E148</f>
        <v>1</v>
      </c>
      <c r="X148" s="28">
        <f>+claims!F148</f>
        <v>1</v>
      </c>
      <c r="Z148" s="7">
        <f t="shared" si="33"/>
        <v>0</v>
      </c>
      <c r="AA148" s="7">
        <f t="shared" si="34"/>
        <v>0.01</v>
      </c>
      <c r="AB148" s="7">
        <f t="shared" si="36"/>
        <v>0.01</v>
      </c>
      <c r="AD148" s="7">
        <f t="shared" si="38"/>
        <v>8.3333333333333332E-3</v>
      </c>
    </row>
    <row r="149" spans="1:30" outlineLevel="1" x14ac:dyDescent="0.2">
      <c r="A149" t="s">
        <v>227</v>
      </c>
      <c r="B149" t="s">
        <v>228</v>
      </c>
      <c r="C149" s="17"/>
      <c r="D149" s="17" t="s">
        <v>228</v>
      </c>
      <c r="E149" s="17"/>
      <c r="F149" s="17">
        <v>464.5</v>
      </c>
      <c r="G149" s="17">
        <f t="shared" si="39"/>
        <v>464.5</v>
      </c>
      <c r="H149" s="17"/>
      <c r="I149" s="17" t="s">
        <v>228</v>
      </c>
      <c r="J149" s="17"/>
      <c r="K149" s="17">
        <v>421</v>
      </c>
      <c r="L149" s="17">
        <f t="shared" si="40"/>
        <v>421</v>
      </c>
      <c r="M149" s="17"/>
      <c r="N149" s="17" t="s">
        <v>228</v>
      </c>
      <c r="O149" s="17"/>
      <c r="P149" s="17">
        <v>400</v>
      </c>
      <c r="Q149" s="17">
        <f t="shared" si="41"/>
        <v>400</v>
      </c>
      <c r="R149" s="17">
        <f t="shared" si="32"/>
        <v>417.75</v>
      </c>
      <c r="T149" s="7">
        <f t="shared" si="37"/>
        <v>2.1947341360598737E-3</v>
      </c>
      <c r="V149" s="28">
        <f>+claims!D149</f>
        <v>12</v>
      </c>
      <c r="W149" s="28">
        <f>+claims!E149</f>
        <v>17</v>
      </c>
      <c r="X149" s="28">
        <f>+claims!F149</f>
        <v>12</v>
      </c>
      <c r="Z149" s="7">
        <f t="shared" si="33"/>
        <v>2.5834230355220669E-2</v>
      </c>
      <c r="AA149" s="7">
        <f t="shared" si="34"/>
        <v>4.0380047505938245E-2</v>
      </c>
      <c r="AB149" s="7">
        <f t="shared" si="36"/>
        <v>0.03</v>
      </c>
      <c r="AD149" s="7">
        <f t="shared" si="38"/>
        <v>3.2765720894516188E-2</v>
      </c>
    </row>
    <row r="150" spans="1:30" outlineLevel="1" x14ac:dyDescent="0.2">
      <c r="A150" t="s">
        <v>229</v>
      </c>
      <c r="B150" t="s">
        <v>230</v>
      </c>
      <c r="C150" s="17"/>
      <c r="D150" s="17" t="s">
        <v>230</v>
      </c>
      <c r="E150" s="17"/>
      <c r="F150" s="17">
        <v>47.5</v>
      </c>
      <c r="G150" s="17">
        <f t="shared" si="39"/>
        <v>47.5</v>
      </c>
      <c r="H150" s="17"/>
      <c r="I150" s="17" t="s">
        <v>230</v>
      </c>
      <c r="J150" s="17"/>
      <c r="K150" s="17">
        <v>92.5</v>
      </c>
      <c r="L150" s="17">
        <f t="shared" si="40"/>
        <v>92.5</v>
      </c>
      <c r="M150" s="17"/>
      <c r="N150" s="17" t="s">
        <v>230</v>
      </c>
      <c r="O150" s="17"/>
      <c r="P150" s="17">
        <v>82.5</v>
      </c>
      <c r="Q150" s="17">
        <f t="shared" si="41"/>
        <v>82.5</v>
      </c>
      <c r="R150" s="17">
        <f t="shared" si="32"/>
        <v>80</v>
      </c>
      <c r="T150" s="7">
        <f t="shared" si="37"/>
        <v>4.2029618404497876E-4</v>
      </c>
      <c r="V150" s="28">
        <f>+claims!D150</f>
        <v>1</v>
      </c>
      <c r="W150" s="28">
        <f>+claims!E150</f>
        <v>1</v>
      </c>
      <c r="X150" s="28">
        <f>+claims!F150</f>
        <v>2</v>
      </c>
      <c r="Z150" s="7">
        <f t="shared" si="33"/>
        <v>0.01</v>
      </c>
      <c r="AA150" s="7">
        <f t="shared" si="34"/>
        <v>0.01</v>
      </c>
      <c r="AB150" s="7">
        <f t="shared" si="36"/>
        <v>0.02</v>
      </c>
      <c r="AD150" s="7">
        <f t="shared" si="38"/>
        <v>1.4999999999999999E-2</v>
      </c>
    </row>
    <row r="151" spans="1:30" outlineLevel="1" x14ac:dyDescent="0.2">
      <c r="A151" t="s">
        <v>231</v>
      </c>
      <c r="B151" t="s">
        <v>232</v>
      </c>
      <c r="C151" s="17"/>
      <c r="D151" s="17" t="s">
        <v>232</v>
      </c>
      <c r="E151" s="17"/>
      <c r="F151" s="17">
        <v>71</v>
      </c>
      <c r="G151" s="17">
        <f t="shared" si="39"/>
        <v>71</v>
      </c>
      <c r="H151" s="17"/>
      <c r="I151" s="17" t="s">
        <v>232</v>
      </c>
      <c r="J151" s="17"/>
      <c r="K151" s="17">
        <v>65</v>
      </c>
      <c r="L151" s="17">
        <f t="shared" si="40"/>
        <v>65</v>
      </c>
      <c r="M151" s="17"/>
      <c r="N151" s="17" t="s">
        <v>232</v>
      </c>
      <c r="O151" s="17"/>
      <c r="P151" s="17">
        <v>64.5</v>
      </c>
      <c r="Q151" s="17">
        <f t="shared" si="41"/>
        <v>64.5</v>
      </c>
      <c r="R151" s="17">
        <f t="shared" si="32"/>
        <v>65.75</v>
      </c>
      <c r="T151" s="7">
        <f t="shared" si="37"/>
        <v>3.4543092626196695E-4</v>
      </c>
      <c r="V151" s="28">
        <f>+claims!D151</f>
        <v>1</v>
      </c>
      <c r="W151" s="28">
        <f>+claims!E151</f>
        <v>0</v>
      </c>
      <c r="X151" s="28">
        <f>+claims!F151</f>
        <v>3</v>
      </c>
      <c r="Z151" s="7">
        <f t="shared" si="33"/>
        <v>0.01</v>
      </c>
      <c r="AA151" s="7">
        <f t="shared" si="34"/>
        <v>0</v>
      </c>
      <c r="AB151" s="7">
        <f t="shared" si="36"/>
        <v>0.03</v>
      </c>
      <c r="AD151" s="7">
        <f t="shared" si="38"/>
        <v>1.6666666666666666E-2</v>
      </c>
    </row>
    <row r="152" spans="1:30" outlineLevel="1" x14ac:dyDescent="0.2">
      <c r="A152" t="s">
        <v>233</v>
      </c>
      <c r="B152" t="s">
        <v>234</v>
      </c>
      <c r="C152" s="17"/>
      <c r="D152" s="17" t="s">
        <v>234</v>
      </c>
      <c r="E152" s="17"/>
      <c r="F152" s="17">
        <v>50.5</v>
      </c>
      <c r="G152" s="17">
        <f t="shared" si="39"/>
        <v>50.5</v>
      </c>
      <c r="H152" s="17"/>
      <c r="I152" s="17" t="s">
        <v>234</v>
      </c>
      <c r="J152" s="17"/>
      <c r="K152" s="17">
        <v>50</v>
      </c>
      <c r="L152" s="17">
        <f t="shared" si="40"/>
        <v>50</v>
      </c>
      <c r="M152" s="17"/>
      <c r="N152" s="17" t="s">
        <v>234</v>
      </c>
      <c r="O152" s="17"/>
      <c r="P152" s="17">
        <v>43.5</v>
      </c>
      <c r="Q152" s="17">
        <f t="shared" si="41"/>
        <v>43.5</v>
      </c>
      <c r="R152" s="17">
        <f t="shared" si="32"/>
        <v>46.833333333333336</v>
      </c>
      <c r="T152" s="7">
        <f t="shared" si="37"/>
        <v>2.4604839107633133E-4</v>
      </c>
      <c r="V152" s="28">
        <f>+claims!D152</f>
        <v>1</v>
      </c>
      <c r="W152" s="28">
        <f>+claims!E152</f>
        <v>0</v>
      </c>
      <c r="X152" s="28">
        <f>+claims!F152</f>
        <v>0</v>
      </c>
      <c r="Z152" s="7">
        <f t="shared" si="33"/>
        <v>0.01</v>
      </c>
      <c r="AA152" s="7">
        <f t="shared" si="34"/>
        <v>0</v>
      </c>
      <c r="AB152" s="7">
        <f t="shared" si="36"/>
        <v>0</v>
      </c>
      <c r="AD152" s="7">
        <f t="shared" si="38"/>
        <v>1.6666666666666668E-3</v>
      </c>
    </row>
    <row r="153" spans="1:30" outlineLevel="1" x14ac:dyDescent="0.2">
      <c r="A153" t="s">
        <v>235</v>
      </c>
      <c r="B153" t="s">
        <v>236</v>
      </c>
      <c r="C153" s="17"/>
      <c r="D153" s="17" t="s">
        <v>236</v>
      </c>
      <c r="E153" s="17"/>
      <c r="F153" s="17">
        <v>10</v>
      </c>
      <c r="G153" s="17">
        <f t="shared" si="39"/>
        <v>10</v>
      </c>
      <c r="H153" s="17"/>
      <c r="I153" s="17" t="s">
        <v>236</v>
      </c>
      <c r="J153" s="17"/>
      <c r="K153" s="17">
        <v>12</v>
      </c>
      <c r="L153" s="17">
        <f t="shared" si="40"/>
        <v>12</v>
      </c>
      <c r="M153" s="17"/>
      <c r="N153" s="17" t="s">
        <v>236</v>
      </c>
      <c r="O153" s="17"/>
      <c r="P153" s="17">
        <v>12</v>
      </c>
      <c r="Q153" s="17">
        <f t="shared" si="41"/>
        <v>12</v>
      </c>
      <c r="R153" s="17">
        <f t="shared" si="32"/>
        <v>11.666666666666666</v>
      </c>
      <c r="T153" s="7">
        <f t="shared" si="37"/>
        <v>6.1293193506559406E-5</v>
      </c>
      <c r="V153" s="28">
        <f>+claims!D153</f>
        <v>0</v>
      </c>
      <c r="W153" s="28">
        <f>+claims!E153</f>
        <v>0</v>
      </c>
      <c r="X153" s="28">
        <f>+claims!F153</f>
        <v>0</v>
      </c>
      <c r="Z153" s="7">
        <f t="shared" si="33"/>
        <v>0</v>
      </c>
      <c r="AA153" s="7">
        <f t="shared" si="34"/>
        <v>0</v>
      </c>
      <c r="AB153" s="7">
        <f t="shared" si="36"/>
        <v>0</v>
      </c>
      <c r="AD153" s="7">
        <f t="shared" si="38"/>
        <v>0</v>
      </c>
    </row>
    <row r="154" spans="1:30" outlineLevel="1" x14ac:dyDescent="0.2">
      <c r="A154" t="s">
        <v>237</v>
      </c>
      <c r="B154" t="s">
        <v>238</v>
      </c>
      <c r="C154" s="17"/>
      <c r="D154" s="17" t="s">
        <v>238</v>
      </c>
      <c r="E154" s="17"/>
      <c r="F154" s="17">
        <v>45</v>
      </c>
      <c r="G154" s="17">
        <f t="shared" si="39"/>
        <v>45</v>
      </c>
      <c r="H154" s="17"/>
      <c r="I154" s="17" t="s">
        <v>238</v>
      </c>
      <c r="J154" s="17"/>
      <c r="K154" s="17">
        <v>45</v>
      </c>
      <c r="L154" s="17">
        <f t="shared" si="40"/>
        <v>45</v>
      </c>
      <c r="M154" s="17"/>
      <c r="N154" s="17" t="s">
        <v>238</v>
      </c>
      <c r="O154" s="17"/>
      <c r="P154" s="17">
        <v>42</v>
      </c>
      <c r="Q154" s="17">
        <f t="shared" si="41"/>
        <v>42</v>
      </c>
      <c r="R154" s="17">
        <f t="shared" si="32"/>
        <v>43.5</v>
      </c>
      <c r="T154" s="7">
        <f t="shared" si="37"/>
        <v>2.2853605007445722E-4</v>
      </c>
      <c r="V154" s="28">
        <f>+claims!D154</f>
        <v>0</v>
      </c>
      <c r="W154" s="28">
        <f>+claims!E154</f>
        <v>0</v>
      </c>
      <c r="X154" s="28">
        <f>+claims!F154</f>
        <v>0</v>
      </c>
      <c r="Z154" s="7">
        <f t="shared" si="33"/>
        <v>0</v>
      </c>
      <c r="AA154" s="7">
        <f t="shared" si="34"/>
        <v>0</v>
      </c>
      <c r="AB154" s="7">
        <f t="shared" si="36"/>
        <v>0</v>
      </c>
      <c r="AD154" s="7">
        <f t="shared" si="38"/>
        <v>0</v>
      </c>
    </row>
    <row r="155" spans="1:30" outlineLevel="1" x14ac:dyDescent="0.2">
      <c r="A155" t="s">
        <v>239</v>
      </c>
      <c r="B155" t="s">
        <v>240</v>
      </c>
      <c r="C155" s="17"/>
      <c r="D155" s="17" t="s">
        <v>240</v>
      </c>
      <c r="E155" s="17"/>
      <c r="F155" s="17">
        <v>95</v>
      </c>
      <c r="G155" s="17">
        <f t="shared" si="39"/>
        <v>95</v>
      </c>
      <c r="H155" s="17"/>
      <c r="I155" s="17" t="s">
        <v>240</v>
      </c>
      <c r="J155" s="17"/>
      <c r="K155" s="17">
        <v>92</v>
      </c>
      <c r="L155" s="17">
        <f t="shared" si="40"/>
        <v>92</v>
      </c>
      <c r="M155" s="17"/>
      <c r="N155" s="17" t="s">
        <v>240</v>
      </c>
      <c r="O155" s="17"/>
      <c r="P155" s="17">
        <v>85</v>
      </c>
      <c r="Q155" s="17">
        <f t="shared" si="41"/>
        <v>85</v>
      </c>
      <c r="R155" s="17">
        <f t="shared" si="32"/>
        <v>89</v>
      </c>
      <c r="T155" s="7">
        <f t="shared" si="37"/>
        <v>4.6757950475003889E-4</v>
      </c>
      <c r="V155" s="28">
        <f>+claims!D155</f>
        <v>0</v>
      </c>
      <c r="W155" s="28">
        <f>+claims!E155</f>
        <v>2</v>
      </c>
      <c r="X155" s="28">
        <f>+claims!F155</f>
        <v>1</v>
      </c>
      <c r="Z155" s="7">
        <f t="shared" si="33"/>
        <v>0</v>
      </c>
      <c r="AA155" s="7">
        <f t="shared" si="34"/>
        <v>0.02</v>
      </c>
      <c r="AB155" s="7">
        <f t="shared" si="36"/>
        <v>0.01</v>
      </c>
      <c r="AD155" s="7">
        <f t="shared" si="38"/>
        <v>1.1666666666666667E-2</v>
      </c>
    </row>
    <row r="156" spans="1:30" outlineLevel="1" x14ac:dyDescent="0.2">
      <c r="A156" t="s">
        <v>241</v>
      </c>
      <c r="B156" t="s">
        <v>242</v>
      </c>
      <c r="C156" s="17"/>
      <c r="D156" s="17" t="s">
        <v>242</v>
      </c>
      <c r="E156" s="17"/>
      <c r="F156" s="17">
        <v>138</v>
      </c>
      <c r="G156" s="17">
        <f t="shared" si="39"/>
        <v>138</v>
      </c>
      <c r="H156" s="17"/>
      <c r="I156" s="17" t="s">
        <v>242</v>
      </c>
      <c r="J156" s="17"/>
      <c r="K156" s="17">
        <v>143</v>
      </c>
      <c r="L156" s="17">
        <f t="shared" si="40"/>
        <v>143</v>
      </c>
      <c r="M156" s="17"/>
      <c r="N156" s="17" t="s">
        <v>242</v>
      </c>
      <c r="O156" s="17"/>
      <c r="P156" s="17">
        <v>137</v>
      </c>
      <c r="Q156" s="17">
        <f t="shared" si="41"/>
        <v>137</v>
      </c>
      <c r="R156" s="17">
        <f t="shared" si="32"/>
        <v>139.16666666666666</v>
      </c>
      <c r="T156" s="7">
        <f t="shared" si="37"/>
        <v>7.3114023682824432E-4</v>
      </c>
      <c r="V156" s="28">
        <f>+claims!D156</f>
        <v>1</v>
      </c>
      <c r="W156" s="28">
        <f>+claims!E156</f>
        <v>4</v>
      </c>
      <c r="X156" s="28">
        <f>+claims!F156</f>
        <v>1</v>
      </c>
      <c r="Z156" s="7">
        <f t="shared" si="33"/>
        <v>7.246376811594203E-3</v>
      </c>
      <c r="AA156" s="7">
        <f t="shared" si="34"/>
        <v>2.7972027972027972E-2</v>
      </c>
      <c r="AB156" s="7">
        <f t="shared" si="36"/>
        <v>7.2992700729927005E-3</v>
      </c>
      <c r="AD156" s="7">
        <f t="shared" si="38"/>
        <v>1.4181373829104707E-2</v>
      </c>
    </row>
    <row r="157" spans="1:30" outlineLevel="1" x14ac:dyDescent="0.2">
      <c r="A157" t="s">
        <v>243</v>
      </c>
      <c r="B157" t="s">
        <v>244</v>
      </c>
      <c r="C157" s="17"/>
      <c r="D157" s="17" t="s">
        <v>244</v>
      </c>
      <c r="E157" s="17"/>
      <c r="F157" s="17">
        <v>42</v>
      </c>
      <c r="G157" s="17">
        <f t="shared" si="39"/>
        <v>42</v>
      </c>
      <c r="H157" s="17"/>
      <c r="I157" s="17" t="s">
        <v>244</v>
      </c>
      <c r="J157" s="17"/>
      <c r="K157" s="17">
        <v>41</v>
      </c>
      <c r="L157" s="17">
        <f t="shared" si="40"/>
        <v>41</v>
      </c>
      <c r="M157" s="17"/>
      <c r="N157" s="17" t="s">
        <v>244</v>
      </c>
      <c r="O157" s="17"/>
      <c r="P157" s="17">
        <v>40</v>
      </c>
      <c r="Q157" s="17">
        <f t="shared" si="41"/>
        <v>40</v>
      </c>
      <c r="R157" s="17">
        <f t="shared" si="32"/>
        <v>40.666666666666664</v>
      </c>
      <c r="T157" s="7">
        <f t="shared" si="37"/>
        <v>2.1365056022286421E-4</v>
      </c>
      <c r="V157" s="28">
        <f>+claims!D157</f>
        <v>0</v>
      </c>
      <c r="W157" s="28">
        <f>+claims!E157</f>
        <v>0</v>
      </c>
      <c r="X157" s="28">
        <f>+claims!F157</f>
        <v>2</v>
      </c>
      <c r="Z157" s="7">
        <f t="shared" si="33"/>
        <v>0</v>
      </c>
      <c r="AA157" s="7">
        <f t="shared" si="34"/>
        <v>0</v>
      </c>
      <c r="AB157" s="7">
        <f t="shared" si="36"/>
        <v>0.02</v>
      </c>
      <c r="AD157" s="7">
        <f t="shared" si="38"/>
        <v>0.01</v>
      </c>
    </row>
    <row r="158" spans="1:30" outlineLevel="1" x14ac:dyDescent="0.2">
      <c r="A158" t="s">
        <v>245</v>
      </c>
      <c r="B158" t="s">
        <v>246</v>
      </c>
      <c r="C158" s="17"/>
      <c r="D158" s="17" t="s">
        <v>246</v>
      </c>
      <c r="E158" s="17"/>
      <c r="F158" s="17">
        <v>11</v>
      </c>
      <c r="G158" s="17">
        <f t="shared" si="39"/>
        <v>11</v>
      </c>
      <c r="H158" s="17"/>
      <c r="I158" s="17" t="s">
        <v>246</v>
      </c>
      <c r="J158" s="17"/>
      <c r="K158" s="17">
        <v>15</v>
      </c>
      <c r="L158" s="17">
        <f t="shared" si="40"/>
        <v>15</v>
      </c>
      <c r="M158" s="17"/>
      <c r="N158" s="17" t="s">
        <v>246</v>
      </c>
      <c r="O158" s="17"/>
      <c r="P158" s="17">
        <v>12.5</v>
      </c>
      <c r="Q158" s="17">
        <f t="shared" si="41"/>
        <v>12.5</v>
      </c>
      <c r="R158" s="17">
        <f t="shared" si="32"/>
        <v>13.083333333333334</v>
      </c>
      <c r="T158" s="7">
        <f t="shared" si="37"/>
        <v>6.8735938432355911E-5</v>
      </c>
      <c r="V158" s="28">
        <f>+claims!D158</f>
        <v>0</v>
      </c>
      <c r="W158" s="28">
        <f>+claims!E158</f>
        <v>0</v>
      </c>
      <c r="X158" s="28">
        <f>+claims!F158</f>
        <v>0</v>
      </c>
      <c r="Z158" s="7">
        <f t="shared" si="33"/>
        <v>0</v>
      </c>
      <c r="AA158" s="7">
        <f t="shared" si="34"/>
        <v>0</v>
      </c>
      <c r="AB158" s="7">
        <f t="shared" si="36"/>
        <v>0</v>
      </c>
      <c r="AD158" s="7">
        <f t="shared" si="38"/>
        <v>0</v>
      </c>
    </row>
    <row r="159" spans="1:30" outlineLevel="1" x14ac:dyDescent="0.2">
      <c r="A159" t="s">
        <v>247</v>
      </c>
      <c r="B159" t="s">
        <v>248</v>
      </c>
      <c r="C159" s="17"/>
      <c r="D159" s="17" t="s">
        <v>248</v>
      </c>
      <c r="E159" s="17"/>
      <c r="F159" s="17">
        <v>9</v>
      </c>
      <c r="G159" s="17">
        <f t="shared" si="39"/>
        <v>9</v>
      </c>
      <c r="H159" s="17"/>
      <c r="I159" s="17" t="s">
        <v>248</v>
      </c>
      <c r="J159" s="17"/>
      <c r="K159" s="17">
        <v>8</v>
      </c>
      <c r="L159" s="17">
        <f t="shared" si="40"/>
        <v>8</v>
      </c>
      <c r="M159" s="17"/>
      <c r="N159" s="17" t="s">
        <v>248</v>
      </c>
      <c r="O159" s="17"/>
      <c r="P159" s="17">
        <v>8</v>
      </c>
      <c r="Q159" s="17">
        <f t="shared" si="41"/>
        <v>8</v>
      </c>
      <c r="R159" s="17">
        <f t="shared" si="32"/>
        <v>8.1666666666666661</v>
      </c>
      <c r="T159" s="7">
        <f t="shared" si="37"/>
        <v>4.2905235454591578E-5</v>
      </c>
      <c r="V159" s="28">
        <f>+claims!D159</f>
        <v>0</v>
      </c>
      <c r="W159" s="28">
        <f>+claims!E159</f>
        <v>0</v>
      </c>
      <c r="X159" s="28">
        <f>+claims!F159</f>
        <v>0</v>
      </c>
      <c r="Z159" s="7">
        <f t="shared" si="33"/>
        <v>0</v>
      </c>
      <c r="AA159" s="7">
        <f t="shared" si="34"/>
        <v>0</v>
      </c>
      <c r="AB159" s="7">
        <f t="shared" si="36"/>
        <v>0</v>
      </c>
      <c r="AD159" s="7">
        <f t="shared" si="38"/>
        <v>0</v>
      </c>
    </row>
    <row r="160" spans="1:30" outlineLevel="1" x14ac:dyDescent="0.2">
      <c r="A160" t="s">
        <v>249</v>
      </c>
      <c r="B160" t="s">
        <v>250</v>
      </c>
      <c r="C160" s="17"/>
      <c r="D160" s="17" t="s">
        <v>250</v>
      </c>
      <c r="E160" s="17"/>
      <c r="F160" s="17">
        <v>103</v>
      </c>
      <c r="G160" s="17">
        <f t="shared" si="39"/>
        <v>103</v>
      </c>
      <c r="H160" s="17"/>
      <c r="I160" s="17" t="s">
        <v>250</v>
      </c>
      <c r="J160" s="17"/>
      <c r="K160" s="17">
        <v>103</v>
      </c>
      <c r="L160" s="17">
        <f t="shared" si="40"/>
        <v>103</v>
      </c>
      <c r="M160" s="17"/>
      <c r="N160" s="17" t="s">
        <v>250</v>
      </c>
      <c r="O160" s="17"/>
      <c r="P160" s="17">
        <v>97.5</v>
      </c>
      <c r="Q160" s="17">
        <f t="shared" si="41"/>
        <v>97.5</v>
      </c>
      <c r="R160" s="17">
        <f t="shared" si="32"/>
        <v>100.25</v>
      </c>
      <c r="T160" s="7">
        <f t="shared" si="37"/>
        <v>5.2668365563136399E-4</v>
      </c>
      <c r="V160" s="28">
        <f>+claims!D160</f>
        <v>1</v>
      </c>
      <c r="W160" s="28">
        <f>+claims!E160</f>
        <v>1</v>
      </c>
      <c r="X160" s="28">
        <f>+claims!F160</f>
        <v>0</v>
      </c>
      <c r="Z160" s="7">
        <f t="shared" si="33"/>
        <v>9.7087378640776691E-3</v>
      </c>
      <c r="AA160" s="7">
        <f t="shared" si="34"/>
        <v>9.7087378640776691E-3</v>
      </c>
      <c r="AB160" s="7">
        <f t="shared" si="36"/>
        <v>0</v>
      </c>
      <c r="AD160" s="7">
        <f t="shared" si="38"/>
        <v>4.8543689320388345E-3</v>
      </c>
    </row>
    <row r="161" spans="1:30" outlineLevel="1" x14ac:dyDescent="0.2">
      <c r="A161" t="s">
        <v>251</v>
      </c>
      <c r="B161" t="s">
        <v>252</v>
      </c>
      <c r="C161" s="17"/>
      <c r="D161" s="17" t="s">
        <v>252</v>
      </c>
      <c r="E161" s="17"/>
      <c r="F161" s="17">
        <v>11.5</v>
      </c>
      <c r="G161" s="17">
        <f t="shared" si="39"/>
        <v>11.5</v>
      </c>
      <c r="H161" s="17"/>
      <c r="I161" s="17" t="s">
        <v>252</v>
      </c>
      <c r="J161" s="17"/>
      <c r="K161" s="17">
        <v>12</v>
      </c>
      <c r="L161" s="17">
        <f t="shared" si="40"/>
        <v>12</v>
      </c>
      <c r="M161" s="17"/>
      <c r="N161" s="17" t="s">
        <v>252</v>
      </c>
      <c r="O161" s="17"/>
      <c r="P161" s="17">
        <v>10.5</v>
      </c>
      <c r="Q161" s="17">
        <f t="shared" si="41"/>
        <v>10.5</v>
      </c>
      <c r="R161" s="17">
        <f t="shared" si="32"/>
        <v>11.166666666666666</v>
      </c>
      <c r="T161" s="7">
        <f t="shared" ref="T161:T166" si="42">+R161/$R$265</f>
        <v>5.8666342356278286E-5</v>
      </c>
      <c r="V161" s="28">
        <f>+claims!D161</f>
        <v>0</v>
      </c>
      <c r="W161" s="28">
        <f>+claims!E161</f>
        <v>0</v>
      </c>
      <c r="X161" s="28">
        <f>+claims!F161</f>
        <v>0</v>
      </c>
      <c r="Z161" s="7">
        <f t="shared" si="33"/>
        <v>0</v>
      </c>
      <c r="AA161" s="7">
        <f t="shared" si="34"/>
        <v>0</v>
      </c>
      <c r="AB161" s="7">
        <f t="shared" si="36"/>
        <v>0</v>
      </c>
      <c r="AD161" s="7">
        <f t="shared" si="38"/>
        <v>0</v>
      </c>
    </row>
    <row r="162" spans="1:30" outlineLevel="1" x14ac:dyDescent="0.2">
      <c r="A162" t="s">
        <v>253</v>
      </c>
      <c r="B162" t="s">
        <v>254</v>
      </c>
      <c r="C162" s="17"/>
      <c r="D162" s="17" t="s">
        <v>254</v>
      </c>
      <c r="E162" s="17"/>
      <c r="F162" s="17">
        <v>9</v>
      </c>
      <c r="G162" s="17">
        <f t="shared" si="39"/>
        <v>9</v>
      </c>
      <c r="H162" s="17"/>
      <c r="I162" s="17" t="s">
        <v>254</v>
      </c>
      <c r="J162" s="17"/>
      <c r="K162" s="17">
        <v>8</v>
      </c>
      <c r="L162" s="17">
        <f t="shared" si="40"/>
        <v>8</v>
      </c>
      <c r="M162" s="17"/>
      <c r="N162" s="17" t="s">
        <v>254</v>
      </c>
      <c r="O162" s="17"/>
      <c r="P162" s="17">
        <v>8</v>
      </c>
      <c r="Q162" s="17">
        <f t="shared" si="41"/>
        <v>8</v>
      </c>
      <c r="R162" s="17">
        <f t="shared" si="32"/>
        <v>8.1666666666666661</v>
      </c>
      <c r="T162" s="7">
        <f t="shared" si="42"/>
        <v>4.2905235454591578E-5</v>
      </c>
      <c r="V162" s="28">
        <f>+claims!D162</f>
        <v>0</v>
      </c>
      <c r="W162" s="28">
        <f>+claims!E162</f>
        <v>0</v>
      </c>
      <c r="X162" s="28">
        <f>+claims!F162</f>
        <v>0</v>
      </c>
      <c r="Z162" s="7">
        <f t="shared" si="33"/>
        <v>0</v>
      </c>
      <c r="AA162" s="7">
        <f t="shared" si="34"/>
        <v>0</v>
      </c>
      <c r="AB162" s="7">
        <f t="shared" si="36"/>
        <v>0</v>
      </c>
      <c r="AD162" s="7">
        <f t="shared" si="38"/>
        <v>0</v>
      </c>
    </row>
    <row r="163" spans="1:30" outlineLevel="1" x14ac:dyDescent="0.2">
      <c r="A163" t="s">
        <v>255</v>
      </c>
      <c r="B163" t="s">
        <v>256</v>
      </c>
      <c r="C163" s="17"/>
      <c r="D163" s="17" t="s">
        <v>256</v>
      </c>
      <c r="E163" s="17"/>
      <c r="F163" s="17">
        <v>12</v>
      </c>
      <c r="G163" s="17">
        <f t="shared" si="39"/>
        <v>12</v>
      </c>
      <c r="H163" s="17"/>
      <c r="I163" s="17" t="s">
        <v>256</v>
      </c>
      <c r="J163" s="17"/>
      <c r="K163" s="17">
        <v>12</v>
      </c>
      <c r="L163" s="17">
        <f t="shared" si="40"/>
        <v>12</v>
      </c>
      <c r="M163" s="17"/>
      <c r="N163" s="17" t="s">
        <v>256</v>
      </c>
      <c r="O163" s="17"/>
      <c r="P163" s="17">
        <v>11</v>
      </c>
      <c r="Q163" s="17">
        <f t="shared" si="41"/>
        <v>11</v>
      </c>
      <c r="R163" s="17">
        <f t="shared" si="32"/>
        <v>11.5</v>
      </c>
      <c r="T163" s="7">
        <f t="shared" si="42"/>
        <v>6.04175764564657E-5</v>
      </c>
      <c r="V163" s="28">
        <f>+claims!D163</f>
        <v>0</v>
      </c>
      <c r="W163" s="28">
        <f>+claims!E163</f>
        <v>1</v>
      </c>
      <c r="X163" s="28">
        <f>+claims!F163</f>
        <v>0</v>
      </c>
      <c r="Z163" s="7">
        <f t="shared" si="33"/>
        <v>0</v>
      </c>
      <c r="AA163" s="7">
        <f t="shared" si="34"/>
        <v>0.01</v>
      </c>
      <c r="AB163" s="7">
        <f t="shared" si="36"/>
        <v>0</v>
      </c>
      <c r="AD163" s="7">
        <f t="shared" si="38"/>
        <v>3.3333333333333335E-3</v>
      </c>
    </row>
    <row r="164" spans="1:30" outlineLevel="1" x14ac:dyDescent="0.2">
      <c r="A164" t="s">
        <v>505</v>
      </c>
      <c r="B164" t="s">
        <v>506</v>
      </c>
      <c r="C164" s="17"/>
      <c r="D164" s="17" t="s">
        <v>506</v>
      </c>
      <c r="E164" s="17"/>
      <c r="F164" s="17">
        <v>2</v>
      </c>
      <c r="G164" s="17">
        <f t="shared" si="39"/>
        <v>2</v>
      </c>
      <c r="H164" s="17"/>
      <c r="I164" s="17" t="s">
        <v>506</v>
      </c>
      <c r="J164" s="17"/>
      <c r="K164" s="17">
        <v>2</v>
      </c>
      <c r="L164" s="17">
        <f t="shared" si="40"/>
        <v>2</v>
      </c>
      <c r="M164" s="17"/>
      <c r="N164" s="17" t="s">
        <v>506</v>
      </c>
      <c r="O164" s="17"/>
      <c r="P164" s="17">
        <v>2</v>
      </c>
      <c r="Q164" s="17">
        <f>AVERAGE(M164:P164)</f>
        <v>2</v>
      </c>
      <c r="R164" s="17">
        <f>IF(G164&gt;0,(+G164+(L164*2)+(Q164*3))/6,IF(L164&gt;0,((L164*2)+(Q164*3))/5,Q164))</f>
        <v>2</v>
      </c>
      <c r="T164" s="7">
        <f t="shared" si="42"/>
        <v>1.0507404601124469E-5</v>
      </c>
      <c r="V164" s="28">
        <f>+claims!D164</f>
        <v>0</v>
      </c>
      <c r="W164" s="28">
        <f>+claims!E164</f>
        <v>0</v>
      </c>
      <c r="X164" s="28">
        <f>+claims!F164</f>
        <v>0</v>
      </c>
      <c r="Z164" s="7">
        <f>IF(G164&gt;100,IF(V164&lt;1,0,+V164/G164),IF(V164&lt;1,0,+V164/100))</f>
        <v>0</v>
      </c>
      <c r="AA164" s="7">
        <f>IF(L164&gt;100,IF(W164&lt;1,0,+W164/L164),IF(W164&lt;1,0,+W164/100))</f>
        <v>0</v>
      </c>
      <c r="AB164" s="7">
        <f>IF(Q164&gt;100,IF(X164&lt;1,0,+X164/Q164),IF(X164&lt;1,0,+X164/100))</f>
        <v>0</v>
      </c>
      <c r="AD164" s="7">
        <f t="shared" si="38"/>
        <v>0</v>
      </c>
    </row>
    <row r="165" spans="1:30" outlineLevel="1" x14ac:dyDescent="0.2">
      <c r="A165" t="s">
        <v>257</v>
      </c>
      <c r="B165" t="s">
        <v>258</v>
      </c>
      <c r="C165" s="17"/>
      <c r="D165" s="17" t="s">
        <v>258</v>
      </c>
      <c r="E165" s="17"/>
      <c r="F165" s="17">
        <v>640.5</v>
      </c>
      <c r="G165" s="17">
        <f t="shared" si="39"/>
        <v>640.5</v>
      </c>
      <c r="H165" s="17"/>
      <c r="I165" s="17" t="s">
        <v>258</v>
      </c>
      <c r="J165" s="17"/>
      <c r="K165" s="17">
        <v>628.5</v>
      </c>
      <c r="L165" s="17">
        <f t="shared" si="40"/>
        <v>628.5</v>
      </c>
      <c r="M165" s="17"/>
      <c r="N165" s="17" t="s">
        <v>258</v>
      </c>
      <c r="O165" s="17"/>
      <c r="P165" s="17">
        <v>607</v>
      </c>
      <c r="Q165" s="17">
        <f t="shared" si="41"/>
        <v>607</v>
      </c>
      <c r="R165" s="17">
        <f t="shared" ref="R165:R228" si="43">IF(G165&gt;0,(+G165+(L165*2)+(Q165*3))/6,IF(L165&gt;0,((L165*2)+(Q165*3))/5,Q165))</f>
        <v>619.75</v>
      </c>
      <c r="T165" s="7">
        <f t="shared" si="42"/>
        <v>3.2559820007734448E-3</v>
      </c>
      <c r="V165" s="28">
        <f>+claims!D165</f>
        <v>5</v>
      </c>
      <c r="W165" s="28">
        <f>+claims!E165</f>
        <v>1</v>
      </c>
      <c r="X165" s="28">
        <f>+claims!F165</f>
        <v>6</v>
      </c>
      <c r="Z165" s="7">
        <f t="shared" si="33"/>
        <v>7.8064012490241998E-3</v>
      </c>
      <c r="AA165" s="7">
        <f t="shared" si="34"/>
        <v>1.5910898965791568E-3</v>
      </c>
      <c r="AB165" s="7">
        <f t="shared" si="36"/>
        <v>9.8846787479406912E-3</v>
      </c>
      <c r="AD165" s="7">
        <f t="shared" si="38"/>
        <v>6.7737695476674312E-3</v>
      </c>
    </row>
    <row r="166" spans="1:30" outlineLevel="1" x14ac:dyDescent="0.2">
      <c r="A166" t="s">
        <v>259</v>
      </c>
      <c r="B166" t="s">
        <v>260</v>
      </c>
      <c r="C166" s="17"/>
      <c r="D166" s="17" t="s">
        <v>260</v>
      </c>
      <c r="E166" s="17"/>
      <c r="F166" s="17">
        <v>13</v>
      </c>
      <c r="G166" s="17">
        <f t="shared" si="39"/>
        <v>13</v>
      </c>
      <c r="H166" s="17"/>
      <c r="I166" s="17" t="s">
        <v>260</v>
      </c>
      <c r="J166" s="17"/>
      <c r="K166" s="17">
        <v>14</v>
      </c>
      <c r="L166" s="17">
        <f t="shared" si="40"/>
        <v>14</v>
      </c>
      <c r="M166" s="17"/>
      <c r="N166" s="17" t="s">
        <v>260</v>
      </c>
      <c r="O166" s="17"/>
      <c r="P166" s="17">
        <v>14</v>
      </c>
      <c r="Q166" s="17">
        <f t="shared" si="41"/>
        <v>14</v>
      </c>
      <c r="R166" s="17">
        <f t="shared" si="43"/>
        <v>13.833333333333334</v>
      </c>
      <c r="T166" s="7">
        <f t="shared" si="42"/>
        <v>7.2676215157777588E-5</v>
      </c>
      <c r="V166" s="28">
        <f>+claims!D166</f>
        <v>0</v>
      </c>
      <c r="W166" s="28">
        <f>+claims!E166</f>
        <v>0</v>
      </c>
      <c r="X166" s="28">
        <f>+claims!F166</f>
        <v>0</v>
      </c>
      <c r="Z166" s="7">
        <f t="shared" si="33"/>
        <v>0</v>
      </c>
      <c r="AA166" s="7">
        <f t="shared" si="34"/>
        <v>0</v>
      </c>
      <c r="AB166" s="7">
        <f t="shared" si="36"/>
        <v>0</v>
      </c>
      <c r="AD166" s="7">
        <f t="shared" si="38"/>
        <v>0</v>
      </c>
    </row>
    <row r="167" spans="1:30" outlineLevel="1" x14ac:dyDescent="0.2">
      <c r="A167" t="s">
        <v>261</v>
      </c>
      <c r="B167" t="s">
        <v>262</v>
      </c>
      <c r="C167" s="17"/>
      <c r="D167" s="17" t="s">
        <v>262</v>
      </c>
      <c r="E167" s="17"/>
      <c r="F167" s="17">
        <v>11.5</v>
      </c>
      <c r="G167" s="17">
        <f t="shared" si="39"/>
        <v>11.5</v>
      </c>
      <c r="H167" s="17"/>
      <c r="I167" s="17" t="s">
        <v>262</v>
      </c>
      <c r="J167" s="17"/>
      <c r="K167" s="17">
        <v>10.5</v>
      </c>
      <c r="L167" s="17">
        <f t="shared" si="40"/>
        <v>10.5</v>
      </c>
      <c r="M167" s="17"/>
      <c r="N167" s="17" t="s">
        <v>262</v>
      </c>
      <c r="O167" s="17"/>
      <c r="P167" s="17">
        <v>10.5</v>
      </c>
      <c r="Q167" s="17">
        <f t="shared" si="41"/>
        <v>10.5</v>
      </c>
      <c r="R167" s="17">
        <f t="shared" si="43"/>
        <v>10.666666666666666</v>
      </c>
      <c r="T167" s="7">
        <f t="shared" ref="T167:T198" si="44">+R167/$R$265</f>
        <v>5.6039491205997166E-5</v>
      </c>
      <c r="V167" s="28">
        <f>+claims!D167</f>
        <v>0</v>
      </c>
      <c r="W167" s="28">
        <f>+claims!E167</f>
        <v>0</v>
      </c>
      <c r="X167" s="28">
        <f>+claims!F167</f>
        <v>0</v>
      </c>
      <c r="Z167" s="7">
        <f t="shared" si="33"/>
        <v>0</v>
      </c>
      <c r="AA167" s="7">
        <f t="shared" si="34"/>
        <v>0</v>
      </c>
      <c r="AB167" s="7">
        <f t="shared" si="36"/>
        <v>0</v>
      </c>
      <c r="AD167" s="7">
        <f t="shared" si="38"/>
        <v>0</v>
      </c>
    </row>
    <row r="168" spans="1:30" outlineLevel="1" x14ac:dyDescent="0.2">
      <c r="A168" t="s">
        <v>263</v>
      </c>
      <c r="B168" t="s">
        <v>264</v>
      </c>
      <c r="C168" s="17"/>
      <c r="D168" s="17" t="s">
        <v>264</v>
      </c>
      <c r="E168" s="17"/>
      <c r="F168" s="17">
        <v>75.5</v>
      </c>
      <c r="G168" s="17">
        <f t="shared" si="39"/>
        <v>75.5</v>
      </c>
      <c r="H168" s="17"/>
      <c r="I168" s="17" t="s">
        <v>264</v>
      </c>
      <c r="J168" s="17"/>
      <c r="K168" s="17">
        <v>76.5</v>
      </c>
      <c r="L168" s="17">
        <f t="shared" si="40"/>
        <v>76.5</v>
      </c>
      <c r="M168" s="17"/>
      <c r="N168" s="17" t="s">
        <v>264</v>
      </c>
      <c r="O168" s="17"/>
      <c r="P168" s="17">
        <v>77</v>
      </c>
      <c r="Q168" s="17">
        <f t="shared" si="41"/>
        <v>77</v>
      </c>
      <c r="R168" s="17">
        <f t="shared" si="43"/>
        <v>76.583333333333329</v>
      </c>
      <c r="T168" s="7">
        <f t="shared" si="44"/>
        <v>4.0234603451805778E-4</v>
      </c>
      <c r="V168" s="28">
        <f>+claims!D168</f>
        <v>0</v>
      </c>
      <c r="W168" s="28">
        <f>+claims!E168</f>
        <v>1</v>
      </c>
      <c r="X168" s="28">
        <f>+claims!F168</f>
        <v>1</v>
      </c>
      <c r="Z168" s="7">
        <f t="shared" ref="Z168:Z231" si="45">IF(G168&gt;100,IF(V168&lt;1,0,+V168/G168),IF(V168&lt;1,0,+V168/100))</f>
        <v>0</v>
      </c>
      <c r="AA168" s="7">
        <f t="shared" ref="AA168:AA231" si="46">IF(L168&gt;100,IF(W168&lt;1,0,+W168/L168),IF(W168&lt;1,0,+W168/100))</f>
        <v>0.01</v>
      </c>
      <c r="AB168" s="7">
        <f t="shared" si="36"/>
        <v>0.01</v>
      </c>
      <c r="AD168" s="7">
        <f t="shared" si="38"/>
        <v>8.3333333333333332E-3</v>
      </c>
    </row>
    <row r="169" spans="1:30" outlineLevel="1" x14ac:dyDescent="0.2">
      <c r="A169" t="s">
        <v>265</v>
      </c>
      <c r="B169" t="s">
        <v>266</v>
      </c>
      <c r="C169" s="17"/>
      <c r="D169" s="17" t="s">
        <v>266</v>
      </c>
      <c r="E169" s="17"/>
      <c r="F169" s="17">
        <v>5</v>
      </c>
      <c r="G169" s="17">
        <f t="shared" si="39"/>
        <v>5</v>
      </c>
      <c r="H169" s="17"/>
      <c r="I169" s="17" t="s">
        <v>266</v>
      </c>
      <c r="J169" s="17"/>
      <c r="K169" s="17">
        <v>5</v>
      </c>
      <c r="L169" s="17">
        <f t="shared" si="40"/>
        <v>5</v>
      </c>
      <c r="M169" s="17"/>
      <c r="N169" s="17" t="s">
        <v>266</v>
      </c>
      <c r="O169" s="17"/>
      <c r="P169" s="17">
        <v>6</v>
      </c>
      <c r="Q169" s="17">
        <f t="shared" si="41"/>
        <v>6</v>
      </c>
      <c r="R169" s="17">
        <f t="shared" si="43"/>
        <v>5.5</v>
      </c>
      <c r="T169" s="7">
        <f t="shared" si="44"/>
        <v>2.8895362653092293E-5</v>
      </c>
      <c r="V169" s="28">
        <f>+claims!D169</f>
        <v>0</v>
      </c>
      <c r="W169" s="28">
        <f>+claims!E169</f>
        <v>0</v>
      </c>
      <c r="X169" s="28">
        <f>+claims!F169</f>
        <v>0</v>
      </c>
      <c r="Z169" s="7">
        <f t="shared" si="45"/>
        <v>0</v>
      </c>
      <c r="AA169" s="7">
        <f t="shared" si="46"/>
        <v>0</v>
      </c>
      <c r="AB169" s="7">
        <f t="shared" si="36"/>
        <v>0</v>
      </c>
      <c r="AD169" s="7">
        <f t="shared" si="38"/>
        <v>0</v>
      </c>
    </row>
    <row r="170" spans="1:30" outlineLevel="1" x14ac:dyDescent="0.2">
      <c r="A170" t="s">
        <v>267</v>
      </c>
      <c r="B170" t="s">
        <v>268</v>
      </c>
      <c r="C170" s="17"/>
      <c r="D170" s="17" t="s">
        <v>268</v>
      </c>
      <c r="E170" s="17"/>
      <c r="F170" s="17">
        <v>26.5</v>
      </c>
      <c r="G170" s="17">
        <f t="shared" si="39"/>
        <v>26.5</v>
      </c>
      <c r="H170" s="17"/>
      <c r="I170" s="17" t="s">
        <v>268</v>
      </c>
      <c r="J170" s="17"/>
      <c r="K170" s="17">
        <v>28</v>
      </c>
      <c r="L170" s="17">
        <f t="shared" si="40"/>
        <v>28</v>
      </c>
      <c r="M170" s="17"/>
      <c r="N170" s="17" t="s">
        <v>268</v>
      </c>
      <c r="O170" s="17"/>
      <c r="P170" s="17">
        <v>28</v>
      </c>
      <c r="Q170" s="17">
        <f t="shared" si="41"/>
        <v>28</v>
      </c>
      <c r="R170" s="17">
        <f t="shared" si="43"/>
        <v>27.75</v>
      </c>
      <c r="T170" s="7">
        <f t="shared" si="44"/>
        <v>1.4579023884060203E-4</v>
      </c>
      <c r="V170" s="28">
        <f>+claims!D170</f>
        <v>0</v>
      </c>
      <c r="W170" s="28">
        <f>+claims!E170</f>
        <v>0</v>
      </c>
      <c r="X170" s="28">
        <f>+claims!F170</f>
        <v>0</v>
      </c>
      <c r="Z170" s="7">
        <f t="shared" si="45"/>
        <v>0</v>
      </c>
      <c r="AA170" s="7">
        <f t="shared" si="46"/>
        <v>0</v>
      </c>
      <c r="AB170" s="7">
        <f t="shared" si="36"/>
        <v>0</v>
      </c>
      <c r="AD170" s="7">
        <f t="shared" si="38"/>
        <v>0</v>
      </c>
    </row>
    <row r="171" spans="1:30" outlineLevel="1" x14ac:dyDescent="0.2">
      <c r="A171" t="s">
        <v>269</v>
      </c>
      <c r="B171" t="s">
        <v>270</v>
      </c>
      <c r="C171" s="17"/>
      <c r="D171" s="17" t="s">
        <v>270</v>
      </c>
      <c r="E171" s="17"/>
      <c r="F171" s="17">
        <v>36</v>
      </c>
      <c r="G171" s="17">
        <f t="shared" si="39"/>
        <v>36</v>
      </c>
      <c r="H171" s="17"/>
      <c r="I171" s="17" t="s">
        <v>270</v>
      </c>
      <c r="J171" s="17"/>
      <c r="K171" s="17">
        <v>32</v>
      </c>
      <c r="L171" s="17">
        <f t="shared" si="40"/>
        <v>32</v>
      </c>
      <c r="M171" s="17"/>
      <c r="N171" s="17" t="s">
        <v>270</v>
      </c>
      <c r="O171" s="17"/>
      <c r="P171" s="17">
        <v>30</v>
      </c>
      <c r="Q171" s="17">
        <f t="shared" si="41"/>
        <v>30</v>
      </c>
      <c r="R171" s="17">
        <f t="shared" si="43"/>
        <v>31.666666666666668</v>
      </c>
      <c r="T171" s="7">
        <f t="shared" si="44"/>
        <v>1.6636723951780411E-4</v>
      </c>
      <c r="V171" s="28">
        <f>+claims!D171</f>
        <v>0</v>
      </c>
      <c r="W171" s="28">
        <f>+claims!E171</f>
        <v>0</v>
      </c>
      <c r="X171" s="28">
        <f>+claims!F171</f>
        <v>1</v>
      </c>
      <c r="Z171" s="7">
        <f t="shared" si="45"/>
        <v>0</v>
      </c>
      <c r="AA171" s="7">
        <f t="shared" si="46"/>
        <v>0</v>
      </c>
      <c r="AB171" s="7">
        <f t="shared" si="36"/>
        <v>0.01</v>
      </c>
      <c r="AD171" s="7">
        <f t="shared" si="38"/>
        <v>5.0000000000000001E-3</v>
      </c>
    </row>
    <row r="172" spans="1:30" outlineLevel="1" x14ac:dyDescent="0.2">
      <c r="A172" t="s">
        <v>271</v>
      </c>
      <c r="B172" t="s">
        <v>272</v>
      </c>
      <c r="C172" s="17"/>
      <c r="D172" s="17" t="s">
        <v>272</v>
      </c>
      <c r="E172" s="17"/>
      <c r="F172" s="17">
        <v>304.5</v>
      </c>
      <c r="G172" s="17">
        <f t="shared" si="39"/>
        <v>304.5</v>
      </c>
      <c r="H172" s="17"/>
      <c r="I172" s="17" t="s">
        <v>272</v>
      </c>
      <c r="J172" s="17"/>
      <c r="K172" s="17">
        <v>287</v>
      </c>
      <c r="L172" s="17">
        <f t="shared" si="40"/>
        <v>287</v>
      </c>
      <c r="M172" s="17"/>
      <c r="N172" s="17" t="s">
        <v>272</v>
      </c>
      <c r="O172" s="17"/>
      <c r="P172" s="17">
        <v>251</v>
      </c>
      <c r="Q172" s="17">
        <f t="shared" si="41"/>
        <v>251</v>
      </c>
      <c r="R172" s="17">
        <f t="shared" si="43"/>
        <v>271.91666666666669</v>
      </c>
      <c r="T172" s="7">
        <f t="shared" si="44"/>
        <v>1.4285692172278811E-3</v>
      </c>
      <c r="V172" s="28">
        <f>+claims!D172</f>
        <v>16</v>
      </c>
      <c r="W172" s="28">
        <f>+claims!E172</f>
        <v>7</v>
      </c>
      <c r="X172" s="28">
        <f>+claims!F172</f>
        <v>9</v>
      </c>
      <c r="Z172" s="7">
        <f t="shared" si="45"/>
        <v>5.2545155993431854E-2</v>
      </c>
      <c r="AA172" s="7">
        <f t="shared" si="46"/>
        <v>2.4390243902439025E-2</v>
      </c>
      <c r="AB172" s="7">
        <f t="shared" ref="AB172:AB236" si="47">IF(Q172&gt;100,IF(X172&lt;1,0,+X172/Q172),IF(X172&lt;1,0,+X172/100))</f>
        <v>3.5856573705179286E-2</v>
      </c>
      <c r="AD172" s="7">
        <f t="shared" si="38"/>
        <v>3.4815894152307965E-2</v>
      </c>
    </row>
    <row r="173" spans="1:30" outlineLevel="1" x14ac:dyDescent="0.2">
      <c r="A173" t="s">
        <v>273</v>
      </c>
      <c r="B173" t="s">
        <v>274</v>
      </c>
      <c r="C173" s="17"/>
      <c r="D173" s="17" t="s">
        <v>274</v>
      </c>
      <c r="E173" s="17"/>
      <c r="F173" s="17">
        <v>7</v>
      </c>
      <c r="G173" s="17">
        <f t="shared" si="39"/>
        <v>7</v>
      </c>
      <c r="H173" s="17"/>
      <c r="I173" s="17" t="s">
        <v>274</v>
      </c>
      <c r="J173" s="17"/>
      <c r="K173" s="17">
        <v>7</v>
      </c>
      <c r="L173" s="17">
        <f t="shared" si="40"/>
        <v>7</v>
      </c>
      <c r="M173" s="17"/>
      <c r="N173" s="17" t="s">
        <v>274</v>
      </c>
      <c r="O173" s="17"/>
      <c r="P173" s="17">
        <v>7</v>
      </c>
      <c r="Q173" s="17">
        <f t="shared" ref="Q173:Q203" si="48">AVERAGE(M173:P173)</f>
        <v>7</v>
      </c>
      <c r="R173" s="17">
        <f t="shared" si="43"/>
        <v>7</v>
      </c>
      <c r="T173" s="7">
        <f t="shared" si="44"/>
        <v>3.6775916103935644E-5</v>
      </c>
      <c r="V173" s="28">
        <f>+claims!D173</f>
        <v>0</v>
      </c>
      <c r="W173" s="28">
        <f>+claims!E173</f>
        <v>0</v>
      </c>
      <c r="X173" s="28">
        <f>+claims!F173</f>
        <v>0</v>
      </c>
      <c r="Z173" s="7">
        <f t="shared" si="45"/>
        <v>0</v>
      </c>
      <c r="AA173" s="7">
        <f t="shared" si="46"/>
        <v>0</v>
      </c>
      <c r="AB173" s="7">
        <f t="shared" si="47"/>
        <v>0</v>
      </c>
      <c r="AD173" s="7">
        <f t="shared" si="38"/>
        <v>0</v>
      </c>
    </row>
    <row r="174" spans="1:30" outlineLevel="1" x14ac:dyDescent="0.2">
      <c r="A174" t="s">
        <v>275</v>
      </c>
      <c r="B174" t="s">
        <v>276</v>
      </c>
      <c r="C174" s="17"/>
      <c r="D174" s="17" t="s">
        <v>276</v>
      </c>
      <c r="E174" s="17"/>
      <c r="F174" s="17">
        <v>12</v>
      </c>
      <c r="G174" s="17">
        <f t="shared" si="39"/>
        <v>12</v>
      </c>
      <c r="H174" s="17"/>
      <c r="I174" s="17" t="s">
        <v>276</v>
      </c>
      <c r="J174" s="17"/>
      <c r="K174" s="17">
        <v>11</v>
      </c>
      <c r="L174" s="17">
        <f t="shared" si="40"/>
        <v>11</v>
      </c>
      <c r="M174" s="17"/>
      <c r="N174" s="17" t="s">
        <v>276</v>
      </c>
      <c r="O174" s="17"/>
      <c r="P174" s="17">
        <v>11</v>
      </c>
      <c r="Q174" s="17">
        <f t="shared" si="48"/>
        <v>11</v>
      </c>
      <c r="R174" s="17">
        <f t="shared" si="43"/>
        <v>11.166666666666666</v>
      </c>
      <c r="T174" s="7">
        <f t="shared" si="44"/>
        <v>5.8666342356278286E-5</v>
      </c>
      <c r="V174" s="28">
        <f>+claims!D174</f>
        <v>0</v>
      </c>
      <c r="W174" s="28">
        <f>+claims!E174</f>
        <v>0</v>
      </c>
      <c r="X174" s="28">
        <f>+claims!F174</f>
        <v>0</v>
      </c>
      <c r="Z174" s="7">
        <f t="shared" si="45"/>
        <v>0</v>
      </c>
      <c r="AA174" s="7">
        <f t="shared" si="46"/>
        <v>0</v>
      </c>
      <c r="AB174" s="7">
        <f t="shared" si="47"/>
        <v>0</v>
      </c>
      <c r="AD174" s="7">
        <f t="shared" si="38"/>
        <v>0</v>
      </c>
    </row>
    <row r="175" spans="1:30" outlineLevel="1" x14ac:dyDescent="0.2">
      <c r="A175" t="s">
        <v>277</v>
      </c>
      <c r="B175" t="s">
        <v>278</v>
      </c>
      <c r="C175" s="17"/>
      <c r="D175" s="17" t="s">
        <v>278</v>
      </c>
      <c r="E175" s="17"/>
      <c r="F175" s="17">
        <v>10</v>
      </c>
      <c r="G175" s="17">
        <f t="shared" si="39"/>
        <v>10</v>
      </c>
      <c r="H175" s="17"/>
      <c r="I175" s="17" t="s">
        <v>278</v>
      </c>
      <c r="J175" s="17"/>
      <c r="K175" s="17">
        <v>9</v>
      </c>
      <c r="L175" s="17">
        <f t="shared" si="40"/>
        <v>9</v>
      </c>
      <c r="M175" s="17"/>
      <c r="N175" s="17" t="s">
        <v>278</v>
      </c>
      <c r="O175" s="17"/>
      <c r="P175" s="17">
        <v>9</v>
      </c>
      <c r="Q175" s="17">
        <f t="shared" si="48"/>
        <v>9</v>
      </c>
      <c r="R175" s="17">
        <f t="shared" si="43"/>
        <v>9.1666666666666661</v>
      </c>
      <c r="T175" s="7">
        <f t="shared" si="44"/>
        <v>4.8158937755153818E-5</v>
      </c>
      <c r="V175" s="28">
        <f>+claims!D175</f>
        <v>0</v>
      </c>
      <c r="W175" s="28">
        <f>+claims!E175</f>
        <v>0</v>
      </c>
      <c r="X175" s="28">
        <f>+claims!F175</f>
        <v>0</v>
      </c>
      <c r="Z175" s="7">
        <f t="shared" si="45"/>
        <v>0</v>
      </c>
      <c r="AA175" s="7">
        <f t="shared" si="46"/>
        <v>0</v>
      </c>
      <c r="AB175" s="7">
        <f t="shared" si="47"/>
        <v>0</v>
      </c>
      <c r="AD175" s="7">
        <f t="shared" si="38"/>
        <v>0</v>
      </c>
    </row>
    <row r="176" spans="1:30" outlineLevel="1" x14ac:dyDescent="0.2">
      <c r="A176" t="s">
        <v>279</v>
      </c>
      <c r="B176" t="s">
        <v>280</v>
      </c>
      <c r="C176" s="17"/>
      <c r="D176" s="17" t="s">
        <v>280</v>
      </c>
      <c r="E176" s="17"/>
      <c r="F176" s="17">
        <v>16</v>
      </c>
      <c r="G176" s="17">
        <f t="shared" si="39"/>
        <v>16</v>
      </c>
      <c r="H176" s="17"/>
      <c r="I176" s="17" t="s">
        <v>280</v>
      </c>
      <c r="J176" s="17"/>
      <c r="K176" s="17">
        <v>18.5</v>
      </c>
      <c r="L176" s="17">
        <f t="shared" si="40"/>
        <v>18.5</v>
      </c>
      <c r="M176" s="17"/>
      <c r="N176" s="17" t="s">
        <v>280</v>
      </c>
      <c r="O176" s="17"/>
      <c r="P176" s="17">
        <v>16</v>
      </c>
      <c r="Q176" s="17">
        <f t="shared" si="48"/>
        <v>16</v>
      </c>
      <c r="R176" s="17">
        <f t="shared" si="43"/>
        <v>16.833333333333332</v>
      </c>
      <c r="T176" s="7">
        <f t="shared" si="44"/>
        <v>8.8437322059464282E-5</v>
      </c>
      <c r="V176" s="28">
        <f>+claims!D176</f>
        <v>0</v>
      </c>
      <c r="W176" s="28">
        <f>+claims!E176</f>
        <v>0</v>
      </c>
      <c r="X176" s="28">
        <f>+claims!F176</f>
        <v>0</v>
      </c>
      <c r="Z176" s="7">
        <f t="shared" si="45"/>
        <v>0</v>
      </c>
      <c r="AA176" s="7">
        <f t="shared" si="46"/>
        <v>0</v>
      </c>
      <c r="AB176" s="7">
        <f t="shared" si="47"/>
        <v>0</v>
      </c>
      <c r="AD176" s="7">
        <f t="shared" si="38"/>
        <v>0</v>
      </c>
    </row>
    <row r="177" spans="1:30" outlineLevel="1" x14ac:dyDescent="0.2">
      <c r="A177" t="s">
        <v>281</v>
      </c>
      <c r="B177" t="s">
        <v>282</v>
      </c>
      <c r="C177" s="17"/>
      <c r="D177" s="17" t="s">
        <v>282</v>
      </c>
      <c r="E177" s="17"/>
      <c r="F177" s="17">
        <v>6</v>
      </c>
      <c r="G177" s="17">
        <f t="shared" si="39"/>
        <v>6</v>
      </c>
      <c r="H177" s="17"/>
      <c r="I177" s="17" t="s">
        <v>282</v>
      </c>
      <c r="J177" s="17"/>
      <c r="K177" s="17">
        <v>4</v>
      </c>
      <c r="L177" s="17">
        <f t="shared" si="40"/>
        <v>4</v>
      </c>
      <c r="M177" s="17"/>
      <c r="N177" s="17" t="s">
        <v>282</v>
      </c>
      <c r="O177" s="17"/>
      <c r="P177" s="17">
        <v>4</v>
      </c>
      <c r="Q177" s="17">
        <f t="shared" si="48"/>
        <v>4</v>
      </c>
      <c r="R177" s="17">
        <f t="shared" si="43"/>
        <v>4.333333333333333</v>
      </c>
      <c r="T177" s="7">
        <f t="shared" si="44"/>
        <v>2.2766043302436349E-5</v>
      </c>
      <c r="V177" s="28">
        <f>+claims!D177</f>
        <v>0</v>
      </c>
      <c r="W177" s="28">
        <f>+claims!E177</f>
        <v>0</v>
      </c>
      <c r="X177" s="28">
        <f>+claims!F177</f>
        <v>0</v>
      </c>
      <c r="Z177" s="7">
        <f t="shared" si="45"/>
        <v>0</v>
      </c>
      <c r="AA177" s="7">
        <f t="shared" si="46"/>
        <v>0</v>
      </c>
      <c r="AB177" s="7">
        <f t="shared" si="47"/>
        <v>0</v>
      </c>
      <c r="AD177" s="7">
        <f t="shared" si="38"/>
        <v>0</v>
      </c>
    </row>
    <row r="178" spans="1:30" outlineLevel="1" x14ac:dyDescent="0.2">
      <c r="A178" t="s">
        <v>283</v>
      </c>
      <c r="B178" t="s">
        <v>284</v>
      </c>
      <c r="C178" s="17"/>
      <c r="D178" s="17" t="s">
        <v>284</v>
      </c>
      <c r="E178" s="17"/>
      <c r="F178" s="17">
        <v>89.5</v>
      </c>
      <c r="G178" s="17">
        <f t="shared" si="39"/>
        <v>89.5</v>
      </c>
      <c r="H178" s="17"/>
      <c r="I178" s="17" t="s">
        <v>284</v>
      </c>
      <c r="J178" s="17"/>
      <c r="K178" s="17">
        <v>86</v>
      </c>
      <c r="L178" s="17">
        <f t="shared" si="40"/>
        <v>86</v>
      </c>
      <c r="M178" s="17"/>
      <c r="N178" s="17" t="s">
        <v>284</v>
      </c>
      <c r="O178" s="17"/>
      <c r="P178" s="17">
        <v>81</v>
      </c>
      <c r="Q178" s="17">
        <f t="shared" si="48"/>
        <v>81</v>
      </c>
      <c r="R178" s="17">
        <f t="shared" si="43"/>
        <v>84.083333333333329</v>
      </c>
      <c r="T178" s="7">
        <f t="shared" si="44"/>
        <v>4.4174880177227455E-4</v>
      </c>
      <c r="V178" s="28">
        <f>+claims!D178</f>
        <v>0</v>
      </c>
      <c r="W178" s="28">
        <f>+claims!E178</f>
        <v>1</v>
      </c>
      <c r="X178" s="28">
        <f>+claims!F178</f>
        <v>3</v>
      </c>
      <c r="Z178" s="7">
        <f t="shared" si="45"/>
        <v>0</v>
      </c>
      <c r="AA178" s="7">
        <f t="shared" si="46"/>
        <v>0.01</v>
      </c>
      <c r="AB178" s="7">
        <f t="shared" si="47"/>
        <v>0.03</v>
      </c>
      <c r="AD178" s="7">
        <f t="shared" si="38"/>
        <v>1.8333333333333333E-2</v>
      </c>
    </row>
    <row r="179" spans="1:30" outlineLevel="1" x14ac:dyDescent="0.2">
      <c r="A179" t="s">
        <v>285</v>
      </c>
      <c r="B179" t="s">
        <v>286</v>
      </c>
      <c r="C179" s="17"/>
      <c r="D179" s="17" t="s">
        <v>286</v>
      </c>
      <c r="E179" s="17"/>
      <c r="F179" s="17">
        <v>53</v>
      </c>
      <c r="G179" s="17">
        <f t="shared" si="39"/>
        <v>53</v>
      </c>
      <c r="H179" s="17"/>
      <c r="I179" s="17" t="s">
        <v>286</v>
      </c>
      <c r="J179" s="17"/>
      <c r="K179" s="17">
        <v>47</v>
      </c>
      <c r="L179" s="17">
        <f t="shared" si="40"/>
        <v>47</v>
      </c>
      <c r="M179" s="17"/>
      <c r="N179" s="17" t="s">
        <v>286</v>
      </c>
      <c r="O179" s="17"/>
      <c r="P179" s="17">
        <v>46</v>
      </c>
      <c r="Q179" s="17">
        <f t="shared" si="48"/>
        <v>46</v>
      </c>
      <c r="R179" s="17">
        <f t="shared" si="43"/>
        <v>47.5</v>
      </c>
      <c r="T179" s="7">
        <f t="shared" si="44"/>
        <v>2.4955085927670618E-4</v>
      </c>
      <c r="V179" s="28">
        <f>+claims!D179</f>
        <v>0</v>
      </c>
      <c r="W179" s="28">
        <f>+claims!E179</f>
        <v>0</v>
      </c>
      <c r="X179" s="28">
        <f>+claims!F179</f>
        <v>1</v>
      </c>
      <c r="Z179" s="7">
        <f t="shared" si="45"/>
        <v>0</v>
      </c>
      <c r="AA179" s="7">
        <f t="shared" si="46"/>
        <v>0</v>
      </c>
      <c r="AB179" s="7">
        <f t="shared" si="47"/>
        <v>0.01</v>
      </c>
      <c r="AD179" s="7">
        <f t="shared" si="38"/>
        <v>5.0000000000000001E-3</v>
      </c>
    </row>
    <row r="180" spans="1:30" outlineLevel="1" x14ac:dyDescent="0.2">
      <c r="A180" t="s">
        <v>287</v>
      </c>
      <c r="B180" t="s">
        <v>288</v>
      </c>
      <c r="C180" s="17"/>
      <c r="D180" s="17" t="s">
        <v>288</v>
      </c>
      <c r="E180" s="17"/>
      <c r="F180" s="17">
        <v>6</v>
      </c>
      <c r="G180" s="17">
        <f t="shared" si="39"/>
        <v>6</v>
      </c>
      <c r="H180" s="17"/>
      <c r="I180" s="17" t="s">
        <v>288</v>
      </c>
      <c r="J180" s="17"/>
      <c r="K180" s="17">
        <v>6</v>
      </c>
      <c r="L180" s="17">
        <f t="shared" si="40"/>
        <v>6</v>
      </c>
      <c r="M180" s="17"/>
      <c r="N180" s="17" t="s">
        <v>288</v>
      </c>
      <c r="O180" s="17"/>
      <c r="P180" s="17">
        <v>6</v>
      </c>
      <c r="Q180" s="17">
        <f t="shared" si="48"/>
        <v>6</v>
      </c>
      <c r="R180" s="17">
        <f t="shared" si="43"/>
        <v>6</v>
      </c>
      <c r="T180" s="7">
        <f t="shared" si="44"/>
        <v>3.152221380337341E-5</v>
      </c>
      <c r="V180" s="28">
        <f>+claims!D180</f>
        <v>0</v>
      </c>
      <c r="W180" s="28">
        <f>+claims!E180</f>
        <v>0</v>
      </c>
      <c r="X180" s="28">
        <f>+claims!F180</f>
        <v>0</v>
      </c>
      <c r="Z180" s="7">
        <f t="shared" si="45"/>
        <v>0</v>
      </c>
      <c r="AA180" s="7">
        <f t="shared" si="46"/>
        <v>0</v>
      </c>
      <c r="AB180" s="7">
        <f t="shared" si="47"/>
        <v>0</v>
      </c>
      <c r="AD180" s="7">
        <f t="shared" si="38"/>
        <v>0</v>
      </c>
    </row>
    <row r="181" spans="1:30" outlineLevel="1" x14ac:dyDescent="0.2">
      <c r="A181" t="s">
        <v>289</v>
      </c>
      <c r="B181" t="s">
        <v>290</v>
      </c>
      <c r="C181" s="17"/>
      <c r="D181" s="17" t="s">
        <v>290</v>
      </c>
      <c r="E181" s="17"/>
      <c r="F181" s="17">
        <v>32</v>
      </c>
      <c r="G181" s="17">
        <f t="shared" si="39"/>
        <v>32</v>
      </c>
      <c r="H181" s="17"/>
      <c r="I181" s="17" t="s">
        <v>290</v>
      </c>
      <c r="J181" s="17"/>
      <c r="K181" s="17">
        <v>31</v>
      </c>
      <c r="L181" s="17">
        <f t="shared" si="40"/>
        <v>31</v>
      </c>
      <c r="M181" s="17"/>
      <c r="N181" s="17" t="s">
        <v>290</v>
      </c>
      <c r="O181" s="17"/>
      <c r="P181" s="17">
        <v>29.5</v>
      </c>
      <c r="Q181" s="17">
        <f t="shared" si="48"/>
        <v>29.5</v>
      </c>
      <c r="R181" s="17">
        <f t="shared" si="43"/>
        <v>30.416666666666668</v>
      </c>
      <c r="T181" s="7">
        <f t="shared" si="44"/>
        <v>1.5980011164210131E-4</v>
      </c>
      <c r="V181" s="28">
        <f>+claims!D181</f>
        <v>0</v>
      </c>
      <c r="W181" s="28">
        <f>+claims!E181</f>
        <v>1</v>
      </c>
      <c r="X181" s="28">
        <f>+claims!F181</f>
        <v>3</v>
      </c>
      <c r="Z181" s="7">
        <f t="shared" si="45"/>
        <v>0</v>
      </c>
      <c r="AA181" s="7">
        <f t="shared" si="46"/>
        <v>0.01</v>
      </c>
      <c r="AB181" s="7">
        <f t="shared" si="47"/>
        <v>0.03</v>
      </c>
      <c r="AD181" s="7">
        <f t="shared" si="38"/>
        <v>1.8333333333333333E-2</v>
      </c>
    </row>
    <row r="182" spans="1:30" outlineLevel="1" x14ac:dyDescent="0.2">
      <c r="A182" t="s">
        <v>291</v>
      </c>
      <c r="B182" t="s">
        <v>292</v>
      </c>
      <c r="C182" s="17"/>
      <c r="D182" s="17" t="s">
        <v>292</v>
      </c>
      <c r="E182" s="17"/>
      <c r="F182" s="17">
        <v>39</v>
      </c>
      <c r="G182" s="17">
        <f t="shared" si="39"/>
        <v>39</v>
      </c>
      <c r="H182" s="17"/>
      <c r="I182" s="17" t="s">
        <v>292</v>
      </c>
      <c r="J182" s="17"/>
      <c r="K182" s="17">
        <v>38</v>
      </c>
      <c r="L182" s="17">
        <f t="shared" si="40"/>
        <v>38</v>
      </c>
      <c r="M182" s="17"/>
      <c r="N182" s="17" t="s">
        <v>292</v>
      </c>
      <c r="O182" s="17"/>
      <c r="P182" s="17">
        <v>34</v>
      </c>
      <c r="Q182" s="17">
        <f t="shared" si="48"/>
        <v>34</v>
      </c>
      <c r="R182" s="17">
        <f t="shared" si="43"/>
        <v>36.166666666666664</v>
      </c>
      <c r="T182" s="7">
        <f t="shared" si="44"/>
        <v>1.9000889987033415E-4</v>
      </c>
      <c r="V182" s="28">
        <f>+claims!D182</f>
        <v>0</v>
      </c>
      <c r="W182" s="28">
        <f>+claims!E182</f>
        <v>1</v>
      </c>
      <c r="X182" s="28">
        <f>+claims!F182</f>
        <v>2</v>
      </c>
      <c r="Z182" s="7">
        <f t="shared" si="45"/>
        <v>0</v>
      </c>
      <c r="AA182" s="7">
        <f t="shared" si="46"/>
        <v>0.01</v>
      </c>
      <c r="AB182" s="7">
        <f t="shared" si="47"/>
        <v>0.02</v>
      </c>
      <c r="AD182" s="7">
        <f t="shared" si="38"/>
        <v>1.3333333333333334E-2</v>
      </c>
    </row>
    <row r="183" spans="1:30" outlineLevel="1" x14ac:dyDescent="0.2">
      <c r="A183" t="s">
        <v>293</v>
      </c>
      <c r="B183" t="s">
        <v>294</v>
      </c>
      <c r="C183" s="17"/>
      <c r="D183" s="17" t="s">
        <v>294</v>
      </c>
      <c r="E183" s="17"/>
      <c r="F183" s="17">
        <v>28.5</v>
      </c>
      <c r="G183" s="17">
        <f t="shared" si="39"/>
        <v>28.5</v>
      </c>
      <c r="H183" s="17"/>
      <c r="I183" s="17" t="s">
        <v>294</v>
      </c>
      <c r="J183" s="17"/>
      <c r="K183" s="17">
        <v>25</v>
      </c>
      <c r="L183" s="17">
        <f t="shared" si="40"/>
        <v>25</v>
      </c>
      <c r="M183" s="17"/>
      <c r="N183" s="17" t="s">
        <v>294</v>
      </c>
      <c r="O183" s="17"/>
      <c r="P183" s="17">
        <v>25</v>
      </c>
      <c r="Q183" s="17">
        <f t="shared" si="48"/>
        <v>25</v>
      </c>
      <c r="R183" s="17">
        <f t="shared" si="43"/>
        <v>25.583333333333332</v>
      </c>
      <c r="T183" s="7">
        <f t="shared" si="44"/>
        <v>1.3440721718938384E-4</v>
      </c>
      <c r="V183" s="28">
        <f>+claims!D183</f>
        <v>0</v>
      </c>
      <c r="W183" s="28">
        <f>+claims!E183</f>
        <v>0</v>
      </c>
      <c r="X183" s="28">
        <f>+claims!F183</f>
        <v>1</v>
      </c>
      <c r="Z183" s="7">
        <f t="shared" si="45"/>
        <v>0</v>
      </c>
      <c r="AA183" s="7">
        <f t="shared" si="46"/>
        <v>0</v>
      </c>
      <c r="AB183" s="7">
        <f t="shared" si="47"/>
        <v>0.01</v>
      </c>
      <c r="AD183" s="7">
        <f t="shared" si="38"/>
        <v>5.0000000000000001E-3</v>
      </c>
    </row>
    <row r="184" spans="1:30" outlineLevel="1" x14ac:dyDescent="0.2">
      <c r="A184" t="s">
        <v>295</v>
      </c>
      <c r="B184" t="s">
        <v>296</v>
      </c>
      <c r="C184" s="17"/>
      <c r="D184" s="17" t="s">
        <v>296</v>
      </c>
      <c r="E184" s="17"/>
      <c r="F184" s="17">
        <v>15.5</v>
      </c>
      <c r="G184" s="17">
        <f t="shared" si="39"/>
        <v>15.5</v>
      </c>
      <c r="H184" s="17"/>
      <c r="I184" s="17" t="s">
        <v>296</v>
      </c>
      <c r="J184" s="17"/>
      <c r="K184" s="17">
        <v>13</v>
      </c>
      <c r="L184" s="17">
        <f t="shared" si="40"/>
        <v>13</v>
      </c>
      <c r="M184" s="17"/>
      <c r="N184" s="17" t="s">
        <v>296</v>
      </c>
      <c r="O184" s="17"/>
      <c r="P184" s="17">
        <v>13</v>
      </c>
      <c r="Q184" s="17">
        <f t="shared" si="48"/>
        <v>13</v>
      </c>
      <c r="R184" s="17">
        <f t="shared" si="43"/>
        <v>13.416666666666666</v>
      </c>
      <c r="T184" s="7">
        <f t="shared" si="44"/>
        <v>7.0487172532543311E-5</v>
      </c>
      <c r="V184" s="28">
        <f>+claims!D184</f>
        <v>1</v>
      </c>
      <c r="W184" s="28">
        <f>+claims!E184</f>
        <v>0</v>
      </c>
      <c r="X184" s="28">
        <f>+claims!F184</f>
        <v>0</v>
      </c>
      <c r="Z184" s="7">
        <f t="shared" si="45"/>
        <v>0.01</v>
      </c>
      <c r="AA184" s="7">
        <f t="shared" si="46"/>
        <v>0</v>
      </c>
      <c r="AB184" s="7">
        <f t="shared" si="47"/>
        <v>0</v>
      </c>
      <c r="AD184" s="7">
        <f t="shared" si="38"/>
        <v>1.6666666666666668E-3</v>
      </c>
    </row>
    <row r="185" spans="1:30" outlineLevel="1" x14ac:dyDescent="0.2">
      <c r="A185" t="s">
        <v>297</v>
      </c>
      <c r="B185" t="s">
        <v>298</v>
      </c>
      <c r="C185" s="17"/>
      <c r="D185" s="17" t="s">
        <v>298</v>
      </c>
      <c r="E185" s="17"/>
      <c r="F185" s="17">
        <v>18</v>
      </c>
      <c r="G185" s="17">
        <f t="shared" si="39"/>
        <v>18</v>
      </c>
      <c r="H185" s="17"/>
      <c r="I185" s="17" t="s">
        <v>298</v>
      </c>
      <c r="J185" s="17"/>
      <c r="K185" s="17">
        <v>13</v>
      </c>
      <c r="L185" s="17">
        <f t="shared" si="40"/>
        <v>13</v>
      </c>
      <c r="M185" s="17"/>
      <c r="N185" s="17" t="s">
        <v>298</v>
      </c>
      <c r="O185" s="17"/>
      <c r="P185" s="17">
        <v>13</v>
      </c>
      <c r="Q185" s="17">
        <f t="shared" si="48"/>
        <v>13</v>
      </c>
      <c r="R185" s="17">
        <f t="shared" si="43"/>
        <v>13.833333333333334</v>
      </c>
      <c r="T185" s="7">
        <f t="shared" si="44"/>
        <v>7.2676215157777588E-5</v>
      </c>
      <c r="V185" s="28">
        <f>+claims!D185</f>
        <v>0</v>
      </c>
      <c r="W185" s="28">
        <f>+claims!E185</f>
        <v>0</v>
      </c>
      <c r="X185" s="28">
        <f>+claims!F185</f>
        <v>0</v>
      </c>
      <c r="Z185" s="7">
        <f t="shared" si="45"/>
        <v>0</v>
      </c>
      <c r="AA185" s="7">
        <f t="shared" si="46"/>
        <v>0</v>
      </c>
      <c r="AB185" s="7">
        <f t="shared" si="47"/>
        <v>0</v>
      </c>
      <c r="AD185" s="7">
        <f t="shared" si="38"/>
        <v>0</v>
      </c>
    </row>
    <row r="186" spans="1:30" outlineLevel="1" x14ac:dyDescent="0.2">
      <c r="A186" t="s">
        <v>299</v>
      </c>
      <c r="B186" t="s">
        <v>300</v>
      </c>
      <c r="C186" s="17"/>
      <c r="D186" s="17" t="s">
        <v>300</v>
      </c>
      <c r="E186" s="17"/>
      <c r="F186" s="17">
        <v>833</v>
      </c>
      <c r="G186" s="17">
        <f t="shared" si="39"/>
        <v>833</v>
      </c>
      <c r="H186" s="17"/>
      <c r="I186" s="17" t="s">
        <v>300</v>
      </c>
      <c r="J186" s="17"/>
      <c r="K186" s="17">
        <v>812.5</v>
      </c>
      <c r="L186" s="17">
        <f t="shared" si="40"/>
        <v>812.5</v>
      </c>
      <c r="M186" s="17"/>
      <c r="N186" s="17" t="s">
        <v>300</v>
      </c>
      <c r="O186" s="17"/>
      <c r="P186" s="17">
        <v>832.5</v>
      </c>
      <c r="Q186" s="17">
        <f t="shared" si="48"/>
        <v>832.5</v>
      </c>
      <c r="R186" s="17">
        <f t="shared" si="43"/>
        <v>825.91666666666663</v>
      </c>
      <c r="T186" s="7">
        <f t="shared" si="44"/>
        <v>4.3391202917393585E-3</v>
      </c>
      <c r="V186" s="28">
        <f>+claims!D186</f>
        <v>9</v>
      </c>
      <c r="W186" s="28">
        <f>+claims!E186</f>
        <v>12</v>
      </c>
      <c r="X186" s="28">
        <f>+claims!F186</f>
        <v>3</v>
      </c>
      <c r="Z186" s="7">
        <f t="shared" si="45"/>
        <v>1.0804321728691477E-2</v>
      </c>
      <c r="AA186" s="7">
        <f t="shared" si="46"/>
        <v>1.4769230769230769E-2</v>
      </c>
      <c r="AB186" s="7">
        <f t="shared" si="47"/>
        <v>3.6036036036036037E-3</v>
      </c>
      <c r="AD186" s="7">
        <f t="shared" si="38"/>
        <v>8.5255990129939705E-3</v>
      </c>
    </row>
    <row r="187" spans="1:30" outlineLevel="1" x14ac:dyDescent="0.2">
      <c r="A187" t="s">
        <v>301</v>
      </c>
      <c r="B187" t="s">
        <v>302</v>
      </c>
      <c r="C187" s="17"/>
      <c r="D187" s="17" t="s">
        <v>302</v>
      </c>
      <c r="E187" s="17"/>
      <c r="F187" s="17">
        <v>12</v>
      </c>
      <c r="G187" s="17">
        <f t="shared" si="39"/>
        <v>12</v>
      </c>
      <c r="H187" s="17"/>
      <c r="I187" s="17" t="s">
        <v>302</v>
      </c>
      <c r="J187" s="17"/>
      <c r="K187" s="17">
        <v>12</v>
      </c>
      <c r="L187" s="17">
        <f t="shared" si="40"/>
        <v>12</v>
      </c>
      <c r="M187" s="17"/>
      <c r="N187" s="17" t="s">
        <v>302</v>
      </c>
      <c r="O187" s="17"/>
      <c r="P187" s="17">
        <v>11</v>
      </c>
      <c r="Q187" s="17">
        <f t="shared" si="48"/>
        <v>11</v>
      </c>
      <c r="R187" s="17">
        <f t="shared" si="43"/>
        <v>11.5</v>
      </c>
      <c r="T187" s="7">
        <f t="shared" si="44"/>
        <v>6.04175764564657E-5</v>
      </c>
      <c r="V187" s="28">
        <f>+claims!D187</f>
        <v>0</v>
      </c>
      <c r="W187" s="28">
        <f>+claims!E187</f>
        <v>1</v>
      </c>
      <c r="X187" s="28">
        <f>+claims!F187</f>
        <v>1</v>
      </c>
      <c r="Z187" s="7">
        <f t="shared" si="45"/>
        <v>0</v>
      </c>
      <c r="AA187" s="7">
        <f t="shared" si="46"/>
        <v>0.01</v>
      </c>
      <c r="AB187" s="7">
        <f t="shared" si="47"/>
        <v>0.01</v>
      </c>
      <c r="AD187" s="7">
        <f t="shared" si="38"/>
        <v>8.3333333333333332E-3</v>
      </c>
    </row>
    <row r="188" spans="1:30" outlineLevel="1" x14ac:dyDescent="0.2">
      <c r="A188" t="s">
        <v>303</v>
      </c>
      <c r="B188" t="s">
        <v>304</v>
      </c>
      <c r="C188" s="17"/>
      <c r="D188" s="17" t="s">
        <v>304</v>
      </c>
      <c r="E188" s="17"/>
      <c r="F188" s="17">
        <v>4.5</v>
      </c>
      <c r="G188" s="17">
        <f t="shared" si="39"/>
        <v>4.5</v>
      </c>
      <c r="H188" s="17"/>
      <c r="I188" s="17" t="s">
        <v>304</v>
      </c>
      <c r="J188" s="17"/>
      <c r="K188" s="17">
        <v>4.5</v>
      </c>
      <c r="L188" s="17">
        <f t="shared" si="40"/>
        <v>4.5</v>
      </c>
      <c r="M188" s="17"/>
      <c r="N188" s="17" t="s">
        <v>304</v>
      </c>
      <c r="O188" s="17"/>
      <c r="P188" s="17">
        <v>4.5</v>
      </c>
      <c r="Q188" s="17">
        <f t="shared" si="48"/>
        <v>4.5</v>
      </c>
      <c r="R188" s="17">
        <f t="shared" si="43"/>
        <v>4.5</v>
      </c>
      <c r="T188" s="7">
        <f t="shared" si="44"/>
        <v>2.3641660352530056E-5</v>
      </c>
      <c r="V188" s="28">
        <f>+claims!D188</f>
        <v>0</v>
      </c>
      <c r="W188" s="28">
        <f>+claims!E188</f>
        <v>0</v>
      </c>
      <c r="X188" s="28">
        <f>+claims!F188</f>
        <v>0</v>
      </c>
      <c r="Z188" s="7">
        <f t="shared" si="45"/>
        <v>0</v>
      </c>
      <c r="AA188" s="7">
        <f t="shared" si="46"/>
        <v>0</v>
      </c>
      <c r="AB188" s="7">
        <f t="shared" si="47"/>
        <v>0</v>
      </c>
      <c r="AD188" s="7">
        <f t="shared" si="38"/>
        <v>0</v>
      </c>
    </row>
    <row r="189" spans="1:30" outlineLevel="1" x14ac:dyDescent="0.2">
      <c r="A189" t="s">
        <v>305</v>
      </c>
      <c r="B189" t="s">
        <v>306</v>
      </c>
      <c r="C189" s="17"/>
      <c r="D189" s="17" t="s">
        <v>306</v>
      </c>
      <c r="E189" s="17"/>
      <c r="F189" s="17">
        <v>16.5</v>
      </c>
      <c r="G189" s="17">
        <f t="shared" si="39"/>
        <v>16.5</v>
      </c>
      <c r="H189" s="17"/>
      <c r="I189" s="17" t="s">
        <v>306</v>
      </c>
      <c r="J189" s="17"/>
      <c r="K189" s="17">
        <v>14.5</v>
      </c>
      <c r="L189" s="17">
        <f t="shared" si="40"/>
        <v>14.5</v>
      </c>
      <c r="M189" s="17"/>
      <c r="N189" s="17" t="s">
        <v>306</v>
      </c>
      <c r="O189" s="17"/>
      <c r="P189" s="17">
        <v>13.5</v>
      </c>
      <c r="Q189" s="17">
        <f t="shared" si="48"/>
        <v>13.5</v>
      </c>
      <c r="R189" s="17">
        <f t="shared" si="43"/>
        <v>14.333333333333334</v>
      </c>
      <c r="T189" s="7">
        <f t="shared" si="44"/>
        <v>7.5303066308058701E-5</v>
      </c>
      <c r="V189" s="28">
        <f>+claims!D189</f>
        <v>0</v>
      </c>
      <c r="W189" s="28">
        <f>+claims!E189</f>
        <v>1</v>
      </c>
      <c r="X189" s="28">
        <f>+claims!F189</f>
        <v>0</v>
      </c>
      <c r="Z189" s="7">
        <f t="shared" si="45"/>
        <v>0</v>
      </c>
      <c r="AA189" s="7">
        <f t="shared" si="46"/>
        <v>0.01</v>
      </c>
      <c r="AB189" s="7">
        <f t="shared" si="47"/>
        <v>0</v>
      </c>
      <c r="AD189" s="7">
        <f t="shared" si="38"/>
        <v>3.3333333333333335E-3</v>
      </c>
    </row>
    <row r="190" spans="1:30" outlineLevel="1" x14ac:dyDescent="0.2">
      <c r="A190" t="s">
        <v>307</v>
      </c>
      <c r="B190" t="s">
        <v>308</v>
      </c>
      <c r="C190" s="17"/>
      <c r="D190" s="17" t="s">
        <v>308</v>
      </c>
      <c r="E190" s="17"/>
      <c r="F190" s="17">
        <v>224</v>
      </c>
      <c r="G190" s="17">
        <f t="shared" si="39"/>
        <v>224</v>
      </c>
      <c r="H190" s="17"/>
      <c r="I190" s="17" t="s">
        <v>308</v>
      </c>
      <c r="J190" s="17"/>
      <c r="K190" s="17">
        <v>211.5</v>
      </c>
      <c r="L190" s="17">
        <f t="shared" si="40"/>
        <v>211.5</v>
      </c>
      <c r="M190" s="17"/>
      <c r="N190" s="17" t="s">
        <v>308</v>
      </c>
      <c r="O190" s="17"/>
      <c r="P190" s="17">
        <v>212</v>
      </c>
      <c r="Q190" s="17">
        <f t="shared" si="48"/>
        <v>212</v>
      </c>
      <c r="R190" s="17">
        <f t="shared" si="43"/>
        <v>213.83333333333334</v>
      </c>
      <c r="T190" s="7">
        <f t="shared" si="44"/>
        <v>1.1234166752702246E-3</v>
      </c>
      <c r="V190" s="28">
        <f>+claims!D190</f>
        <v>4</v>
      </c>
      <c r="W190" s="28">
        <f>+claims!E190</f>
        <v>3</v>
      </c>
      <c r="X190" s="28">
        <f>+claims!F190</f>
        <v>2</v>
      </c>
      <c r="Z190" s="7">
        <f t="shared" si="45"/>
        <v>1.7857142857142856E-2</v>
      </c>
      <c r="AA190" s="7">
        <f t="shared" si="46"/>
        <v>1.4184397163120567E-2</v>
      </c>
      <c r="AB190" s="7">
        <f t="shared" si="47"/>
        <v>9.433962264150943E-3</v>
      </c>
      <c r="AD190" s="7">
        <f t="shared" si="38"/>
        <v>1.2421303995972804E-2</v>
      </c>
    </row>
    <row r="191" spans="1:30" outlineLevel="1" x14ac:dyDescent="0.2">
      <c r="A191" t="s">
        <v>309</v>
      </c>
      <c r="B191" t="s">
        <v>310</v>
      </c>
      <c r="C191" s="17"/>
      <c r="D191" s="17" t="s">
        <v>310</v>
      </c>
      <c r="E191" s="17"/>
      <c r="F191" s="17">
        <v>25.5</v>
      </c>
      <c r="G191" s="17">
        <f t="shared" si="39"/>
        <v>25.5</v>
      </c>
      <c r="H191" s="17"/>
      <c r="I191" s="17" t="s">
        <v>310</v>
      </c>
      <c r="J191" s="17"/>
      <c r="K191" s="17">
        <v>18</v>
      </c>
      <c r="L191" s="17">
        <f t="shared" si="40"/>
        <v>18</v>
      </c>
      <c r="M191" s="17"/>
      <c r="N191" s="17" t="s">
        <v>310</v>
      </c>
      <c r="O191" s="17"/>
      <c r="P191" s="17">
        <v>17</v>
      </c>
      <c r="Q191" s="17">
        <f t="shared" si="48"/>
        <v>17</v>
      </c>
      <c r="R191" s="17">
        <f t="shared" si="43"/>
        <v>18.75</v>
      </c>
      <c r="T191" s="7">
        <f t="shared" si="44"/>
        <v>9.85069181355419E-5</v>
      </c>
      <c r="V191" s="28">
        <f>+claims!D191</f>
        <v>1</v>
      </c>
      <c r="W191" s="28">
        <f>+claims!E191</f>
        <v>1</v>
      </c>
      <c r="X191" s="28">
        <f>+claims!F191</f>
        <v>0</v>
      </c>
      <c r="Z191" s="7">
        <f t="shared" si="45"/>
        <v>0.01</v>
      </c>
      <c r="AA191" s="7">
        <f t="shared" si="46"/>
        <v>0.01</v>
      </c>
      <c r="AB191" s="7">
        <f t="shared" si="47"/>
        <v>0</v>
      </c>
      <c r="AD191" s="7">
        <f t="shared" si="38"/>
        <v>5.0000000000000001E-3</v>
      </c>
    </row>
    <row r="192" spans="1:30" outlineLevel="1" x14ac:dyDescent="0.2">
      <c r="A192" t="s">
        <v>311</v>
      </c>
      <c r="B192" t="s">
        <v>312</v>
      </c>
      <c r="C192" s="17"/>
      <c r="D192" s="17" t="s">
        <v>312</v>
      </c>
      <c r="E192" s="17"/>
      <c r="F192" s="17">
        <v>7.5</v>
      </c>
      <c r="G192" s="17">
        <f t="shared" si="39"/>
        <v>7.5</v>
      </c>
      <c r="H192" s="17"/>
      <c r="I192" s="17" t="s">
        <v>312</v>
      </c>
      <c r="J192" s="17"/>
      <c r="K192" s="17">
        <v>6.5</v>
      </c>
      <c r="L192" s="17">
        <f t="shared" si="40"/>
        <v>6.5</v>
      </c>
      <c r="M192" s="17"/>
      <c r="N192" s="17" t="s">
        <v>312</v>
      </c>
      <c r="O192" s="17"/>
      <c r="P192" s="17">
        <v>6</v>
      </c>
      <c r="Q192" s="17">
        <f t="shared" si="48"/>
        <v>6</v>
      </c>
      <c r="R192" s="17">
        <f t="shared" si="43"/>
        <v>6.416666666666667</v>
      </c>
      <c r="T192" s="7">
        <f t="shared" si="44"/>
        <v>3.3711256428607673E-5</v>
      </c>
      <c r="V192" s="28">
        <f>+claims!D192</f>
        <v>0</v>
      </c>
      <c r="W192" s="28">
        <f>+claims!E192</f>
        <v>0</v>
      </c>
      <c r="X192" s="28">
        <f>+claims!F192</f>
        <v>0</v>
      </c>
      <c r="Z192" s="7">
        <f t="shared" si="45"/>
        <v>0</v>
      </c>
      <c r="AA192" s="7">
        <f t="shared" si="46"/>
        <v>0</v>
      </c>
      <c r="AB192" s="7">
        <f t="shared" si="47"/>
        <v>0</v>
      </c>
      <c r="AD192" s="7">
        <f t="shared" si="38"/>
        <v>0</v>
      </c>
    </row>
    <row r="193" spans="1:30" outlineLevel="1" x14ac:dyDescent="0.2">
      <c r="A193" t="s">
        <v>313</v>
      </c>
      <c r="B193" t="s">
        <v>314</v>
      </c>
      <c r="C193" s="17"/>
      <c r="D193" s="17" t="s">
        <v>314</v>
      </c>
      <c r="E193" s="17"/>
      <c r="F193" s="17">
        <v>23.5</v>
      </c>
      <c r="G193" s="17">
        <f t="shared" si="39"/>
        <v>23.5</v>
      </c>
      <c r="H193" s="17"/>
      <c r="I193" s="17" t="s">
        <v>314</v>
      </c>
      <c r="J193" s="17"/>
      <c r="K193" s="17">
        <v>21.5</v>
      </c>
      <c r="L193" s="17">
        <f t="shared" si="40"/>
        <v>21.5</v>
      </c>
      <c r="M193" s="17"/>
      <c r="N193" s="17" t="s">
        <v>314</v>
      </c>
      <c r="O193" s="17"/>
      <c r="P193" s="17">
        <v>19.5</v>
      </c>
      <c r="Q193" s="17">
        <f t="shared" si="48"/>
        <v>19.5</v>
      </c>
      <c r="R193" s="17">
        <f t="shared" si="43"/>
        <v>20.833333333333332</v>
      </c>
      <c r="T193" s="7">
        <f t="shared" si="44"/>
        <v>1.0945213126171322E-4</v>
      </c>
      <c r="V193" s="28">
        <f>+claims!D193</f>
        <v>4</v>
      </c>
      <c r="W193" s="28">
        <f>+claims!E193</f>
        <v>0</v>
      </c>
      <c r="X193" s="28">
        <f>+claims!F193</f>
        <v>1</v>
      </c>
      <c r="Z193" s="7">
        <f t="shared" si="45"/>
        <v>0.04</v>
      </c>
      <c r="AA193" s="7">
        <f t="shared" si="46"/>
        <v>0</v>
      </c>
      <c r="AB193" s="7">
        <f t="shared" si="47"/>
        <v>0.01</v>
      </c>
      <c r="AD193" s="7">
        <f t="shared" si="38"/>
        <v>1.1666666666666667E-2</v>
      </c>
    </row>
    <row r="194" spans="1:30" outlineLevel="1" x14ac:dyDescent="0.2">
      <c r="A194" t="s">
        <v>315</v>
      </c>
      <c r="B194" t="s">
        <v>316</v>
      </c>
      <c r="C194" s="17"/>
      <c r="D194" s="17" t="s">
        <v>316</v>
      </c>
      <c r="E194" s="17"/>
      <c r="F194" s="17">
        <v>17.5</v>
      </c>
      <c r="G194" s="17">
        <f t="shared" si="39"/>
        <v>17.5</v>
      </c>
      <c r="H194" s="17"/>
      <c r="I194" s="17" t="s">
        <v>316</v>
      </c>
      <c r="J194" s="17"/>
      <c r="K194" s="17">
        <v>16.5</v>
      </c>
      <c r="L194" s="17">
        <f t="shared" si="40"/>
        <v>16.5</v>
      </c>
      <c r="M194" s="17"/>
      <c r="N194" s="17" t="s">
        <v>316</v>
      </c>
      <c r="O194" s="17"/>
      <c r="P194" s="17">
        <v>16.5</v>
      </c>
      <c r="Q194" s="17">
        <f t="shared" si="48"/>
        <v>16.5</v>
      </c>
      <c r="R194" s="17">
        <f t="shared" si="43"/>
        <v>16.666666666666668</v>
      </c>
      <c r="T194" s="7">
        <f t="shared" si="44"/>
        <v>8.7561705009370582E-5</v>
      </c>
      <c r="V194" s="28">
        <f>+claims!D194</f>
        <v>0</v>
      </c>
      <c r="W194" s="28">
        <f>+claims!E194</f>
        <v>0</v>
      </c>
      <c r="X194" s="28">
        <f>+claims!F194</f>
        <v>0</v>
      </c>
      <c r="Z194" s="7">
        <f t="shared" si="45"/>
        <v>0</v>
      </c>
      <c r="AA194" s="7">
        <f t="shared" si="46"/>
        <v>0</v>
      </c>
      <c r="AB194" s="7">
        <f t="shared" si="47"/>
        <v>0</v>
      </c>
      <c r="AD194" s="7">
        <f t="shared" ref="AD194:AD257" si="49">(+Z194+(AA194*2)+(AB194*3))/6</f>
        <v>0</v>
      </c>
    </row>
    <row r="195" spans="1:30" outlineLevel="1" x14ac:dyDescent="0.2">
      <c r="A195" t="s">
        <v>317</v>
      </c>
      <c r="B195" t="s">
        <v>318</v>
      </c>
      <c r="C195" s="17"/>
      <c r="D195" s="17" t="s">
        <v>318</v>
      </c>
      <c r="E195" s="17"/>
      <c r="F195" s="17">
        <v>10</v>
      </c>
      <c r="G195" s="17">
        <f t="shared" si="39"/>
        <v>10</v>
      </c>
      <c r="H195" s="17"/>
      <c r="I195" s="17" t="s">
        <v>318</v>
      </c>
      <c r="J195" s="17"/>
      <c r="K195" s="17">
        <v>10.5</v>
      </c>
      <c r="L195" s="17">
        <f t="shared" si="40"/>
        <v>10.5</v>
      </c>
      <c r="M195" s="17"/>
      <c r="N195" s="17" t="s">
        <v>318</v>
      </c>
      <c r="O195" s="17"/>
      <c r="P195" s="17">
        <v>10.5</v>
      </c>
      <c r="Q195" s="17">
        <f t="shared" si="48"/>
        <v>10.5</v>
      </c>
      <c r="R195" s="17">
        <f t="shared" si="43"/>
        <v>10.416666666666666</v>
      </c>
      <c r="T195" s="7">
        <f t="shared" si="44"/>
        <v>5.4726065630856609E-5</v>
      </c>
      <c r="V195" s="28">
        <f>+claims!D195</f>
        <v>0</v>
      </c>
      <c r="W195" s="28">
        <f>+claims!E195</f>
        <v>0</v>
      </c>
      <c r="X195" s="28">
        <f>+claims!F195</f>
        <v>2</v>
      </c>
      <c r="Z195" s="7">
        <f t="shared" si="45"/>
        <v>0</v>
      </c>
      <c r="AA195" s="7">
        <f t="shared" si="46"/>
        <v>0</v>
      </c>
      <c r="AB195" s="7">
        <f t="shared" si="47"/>
        <v>0.02</v>
      </c>
      <c r="AD195" s="7">
        <f t="shared" si="49"/>
        <v>0.01</v>
      </c>
    </row>
    <row r="196" spans="1:30" outlineLevel="1" x14ac:dyDescent="0.2">
      <c r="A196" t="s">
        <v>319</v>
      </c>
      <c r="B196" t="s">
        <v>320</v>
      </c>
      <c r="C196" s="17"/>
      <c r="D196" s="17" t="s">
        <v>320</v>
      </c>
      <c r="E196" s="17"/>
      <c r="F196" s="17">
        <v>32.5</v>
      </c>
      <c r="G196" s="17">
        <f t="shared" si="39"/>
        <v>32.5</v>
      </c>
      <c r="H196" s="17"/>
      <c r="I196" s="17" t="s">
        <v>320</v>
      </c>
      <c r="J196" s="17"/>
      <c r="K196" s="17">
        <v>24</v>
      </c>
      <c r="L196" s="17">
        <f t="shared" si="40"/>
        <v>24</v>
      </c>
      <c r="M196" s="17"/>
      <c r="N196" s="17" t="s">
        <v>320</v>
      </c>
      <c r="O196" s="17"/>
      <c r="P196" s="17">
        <v>24</v>
      </c>
      <c r="Q196" s="17">
        <f t="shared" si="48"/>
        <v>24</v>
      </c>
      <c r="R196" s="17">
        <f t="shared" si="43"/>
        <v>25.416666666666668</v>
      </c>
      <c r="T196" s="7">
        <f t="shared" si="44"/>
        <v>1.3353160013929014E-4</v>
      </c>
      <c r="V196" s="28">
        <f>+claims!D196</f>
        <v>0</v>
      </c>
      <c r="W196" s="28">
        <f>+claims!E196</f>
        <v>0</v>
      </c>
      <c r="X196" s="28">
        <f>+claims!F196</f>
        <v>0</v>
      </c>
      <c r="Z196" s="7">
        <f t="shared" si="45"/>
        <v>0</v>
      </c>
      <c r="AA196" s="7">
        <f t="shared" si="46"/>
        <v>0</v>
      </c>
      <c r="AB196" s="7">
        <f t="shared" si="47"/>
        <v>0</v>
      </c>
      <c r="AD196" s="7">
        <f t="shared" si="49"/>
        <v>0</v>
      </c>
    </row>
    <row r="197" spans="1:30" outlineLevel="1" x14ac:dyDescent="0.2">
      <c r="A197" t="s">
        <v>321</v>
      </c>
      <c r="B197" t="s">
        <v>322</v>
      </c>
      <c r="C197" s="17"/>
      <c r="D197" s="17" t="s">
        <v>322</v>
      </c>
      <c r="E197" s="17"/>
      <c r="F197" s="17">
        <v>11</v>
      </c>
      <c r="G197" s="17">
        <f t="shared" si="39"/>
        <v>11</v>
      </c>
      <c r="H197" s="17"/>
      <c r="I197" s="17" t="s">
        <v>322</v>
      </c>
      <c r="J197" s="17"/>
      <c r="K197" s="17">
        <v>8</v>
      </c>
      <c r="L197" s="17">
        <f t="shared" si="40"/>
        <v>8</v>
      </c>
      <c r="M197" s="17"/>
      <c r="N197" s="17" t="s">
        <v>322</v>
      </c>
      <c r="O197" s="17"/>
      <c r="P197" s="17">
        <v>5</v>
      </c>
      <c r="Q197" s="17">
        <f t="shared" si="48"/>
        <v>5</v>
      </c>
      <c r="R197" s="17">
        <f t="shared" si="43"/>
        <v>7</v>
      </c>
      <c r="T197" s="7">
        <f t="shared" si="44"/>
        <v>3.6775916103935644E-5</v>
      </c>
      <c r="V197" s="28">
        <f>+claims!D197</f>
        <v>0</v>
      </c>
      <c r="W197" s="28">
        <f>+claims!E197</f>
        <v>0</v>
      </c>
      <c r="X197" s="28">
        <f>+claims!F197</f>
        <v>0</v>
      </c>
      <c r="Z197" s="7">
        <f t="shared" si="45"/>
        <v>0</v>
      </c>
      <c r="AA197" s="7">
        <f t="shared" si="46"/>
        <v>0</v>
      </c>
      <c r="AB197" s="7">
        <f t="shared" si="47"/>
        <v>0</v>
      </c>
      <c r="AD197" s="7">
        <f t="shared" si="49"/>
        <v>0</v>
      </c>
    </row>
    <row r="198" spans="1:30" outlineLevel="1" x14ac:dyDescent="0.2">
      <c r="A198" t="s">
        <v>323</v>
      </c>
      <c r="B198" t="s">
        <v>324</v>
      </c>
      <c r="C198" s="17"/>
      <c r="D198" s="17" t="s">
        <v>324</v>
      </c>
      <c r="E198" s="17"/>
      <c r="F198" s="17">
        <v>26</v>
      </c>
      <c r="G198" s="17">
        <f t="shared" si="39"/>
        <v>26</v>
      </c>
      <c r="H198" s="17"/>
      <c r="I198" s="17" t="s">
        <v>324</v>
      </c>
      <c r="J198" s="17"/>
      <c r="K198" s="17">
        <v>23</v>
      </c>
      <c r="L198" s="17">
        <f t="shared" si="40"/>
        <v>23</v>
      </c>
      <c r="M198" s="17"/>
      <c r="N198" s="17" t="s">
        <v>324</v>
      </c>
      <c r="O198" s="17"/>
      <c r="P198" s="17">
        <v>22</v>
      </c>
      <c r="Q198" s="17">
        <f t="shared" si="48"/>
        <v>22</v>
      </c>
      <c r="R198" s="17">
        <f t="shared" si="43"/>
        <v>23</v>
      </c>
      <c r="T198" s="7">
        <f t="shared" si="44"/>
        <v>1.208351529129314E-4</v>
      </c>
      <c r="V198" s="28">
        <f>+claims!D198</f>
        <v>0</v>
      </c>
      <c r="W198" s="28">
        <f>+claims!E198</f>
        <v>0</v>
      </c>
      <c r="X198" s="28">
        <f>+claims!F198</f>
        <v>0</v>
      </c>
      <c r="Z198" s="7">
        <f t="shared" si="45"/>
        <v>0</v>
      </c>
      <c r="AA198" s="7">
        <f t="shared" si="46"/>
        <v>0</v>
      </c>
      <c r="AB198" s="7">
        <f t="shared" si="47"/>
        <v>0</v>
      </c>
      <c r="AD198" s="7">
        <f t="shared" si="49"/>
        <v>0</v>
      </c>
    </row>
    <row r="199" spans="1:30" outlineLevel="1" x14ac:dyDescent="0.2">
      <c r="A199" t="s">
        <v>325</v>
      </c>
      <c r="B199" t="s">
        <v>326</v>
      </c>
      <c r="C199" s="17"/>
      <c r="D199" s="17" t="s">
        <v>326</v>
      </c>
      <c r="E199" s="17"/>
      <c r="F199" s="17">
        <v>16.5</v>
      </c>
      <c r="G199" s="17">
        <f t="shared" si="39"/>
        <v>16.5</v>
      </c>
      <c r="H199" s="17"/>
      <c r="I199" s="17" t="s">
        <v>326</v>
      </c>
      <c r="J199" s="17"/>
      <c r="K199" s="17">
        <v>15.5</v>
      </c>
      <c r="L199" s="17">
        <f t="shared" si="40"/>
        <v>15.5</v>
      </c>
      <c r="M199" s="17"/>
      <c r="N199" s="17" t="s">
        <v>326</v>
      </c>
      <c r="O199" s="17"/>
      <c r="P199" s="17">
        <v>15.5</v>
      </c>
      <c r="Q199" s="17">
        <f t="shared" si="48"/>
        <v>15.5</v>
      </c>
      <c r="R199" s="17">
        <f t="shared" si="43"/>
        <v>15.666666666666666</v>
      </c>
      <c r="T199" s="7">
        <f t="shared" ref="T199:T230" si="50">+R199/$R$265</f>
        <v>8.2308002708808342E-5</v>
      </c>
      <c r="V199" s="28">
        <f>+claims!D199</f>
        <v>0</v>
      </c>
      <c r="W199" s="28">
        <f>+claims!E199</f>
        <v>0</v>
      </c>
      <c r="X199" s="28">
        <f>+claims!F199</f>
        <v>0</v>
      </c>
      <c r="Z199" s="7">
        <f t="shared" si="45"/>
        <v>0</v>
      </c>
      <c r="AA199" s="7">
        <f t="shared" si="46"/>
        <v>0</v>
      </c>
      <c r="AB199" s="7">
        <f t="shared" si="47"/>
        <v>0</v>
      </c>
      <c r="AD199" s="7">
        <f t="shared" si="49"/>
        <v>0</v>
      </c>
    </row>
    <row r="200" spans="1:30" outlineLevel="1" x14ac:dyDescent="0.2">
      <c r="A200" t="s">
        <v>327</v>
      </c>
      <c r="B200" t="s">
        <v>328</v>
      </c>
      <c r="C200" s="17"/>
      <c r="D200" s="17" t="s">
        <v>328</v>
      </c>
      <c r="E200" s="17"/>
      <c r="F200" s="17">
        <v>106.5</v>
      </c>
      <c r="G200" s="17">
        <f t="shared" si="39"/>
        <v>106.5</v>
      </c>
      <c r="H200" s="17"/>
      <c r="I200" s="17" t="s">
        <v>328</v>
      </c>
      <c r="J200" s="17"/>
      <c r="K200" s="17">
        <v>105</v>
      </c>
      <c r="L200" s="17">
        <f t="shared" si="40"/>
        <v>105</v>
      </c>
      <c r="M200" s="17"/>
      <c r="N200" s="17" t="s">
        <v>328</v>
      </c>
      <c r="O200" s="17"/>
      <c r="P200" s="17">
        <v>103</v>
      </c>
      <c r="Q200" s="17">
        <f t="shared" si="48"/>
        <v>103</v>
      </c>
      <c r="R200" s="17">
        <f t="shared" si="43"/>
        <v>104.25</v>
      </c>
      <c r="T200" s="7">
        <f t="shared" si="50"/>
        <v>5.4769846483361301E-4</v>
      </c>
      <c r="V200" s="28">
        <f>+claims!D200</f>
        <v>2</v>
      </c>
      <c r="W200" s="28">
        <f>+claims!E200</f>
        <v>1</v>
      </c>
      <c r="X200" s="28">
        <f>+claims!F200</f>
        <v>0</v>
      </c>
      <c r="Z200" s="7">
        <f t="shared" si="45"/>
        <v>1.8779342723004695E-2</v>
      </c>
      <c r="AA200" s="7">
        <f t="shared" si="46"/>
        <v>9.5238095238095247E-3</v>
      </c>
      <c r="AB200" s="7">
        <f t="shared" si="47"/>
        <v>0</v>
      </c>
      <c r="AD200" s="7">
        <f t="shared" si="49"/>
        <v>6.3044936284372905E-3</v>
      </c>
    </row>
    <row r="201" spans="1:30" outlineLevel="1" x14ac:dyDescent="0.2">
      <c r="A201" t="s">
        <v>329</v>
      </c>
      <c r="B201" t="s">
        <v>330</v>
      </c>
      <c r="C201" s="17"/>
      <c r="D201" s="17" t="s">
        <v>330</v>
      </c>
      <c r="E201" s="17"/>
      <c r="F201" s="17">
        <v>18</v>
      </c>
      <c r="G201" s="17">
        <f t="shared" si="39"/>
        <v>18</v>
      </c>
      <c r="H201" s="17"/>
      <c r="I201" s="17" t="s">
        <v>330</v>
      </c>
      <c r="J201" s="17"/>
      <c r="K201" s="17">
        <v>16.5</v>
      </c>
      <c r="L201" s="17">
        <f t="shared" si="40"/>
        <v>16.5</v>
      </c>
      <c r="M201" s="17"/>
      <c r="N201" s="17" t="s">
        <v>330</v>
      </c>
      <c r="O201" s="17"/>
      <c r="P201" s="17">
        <v>17</v>
      </c>
      <c r="Q201" s="17">
        <f t="shared" si="48"/>
        <v>17</v>
      </c>
      <c r="R201" s="17">
        <f t="shared" si="43"/>
        <v>17</v>
      </c>
      <c r="T201" s="7">
        <f t="shared" si="50"/>
        <v>8.9312939109557996E-5</v>
      </c>
      <c r="V201" s="28">
        <f>+claims!D201</f>
        <v>0</v>
      </c>
      <c r="W201" s="28">
        <f>+claims!E201</f>
        <v>0</v>
      </c>
      <c r="X201" s="28">
        <f>+claims!F201</f>
        <v>2</v>
      </c>
      <c r="Z201" s="7">
        <f t="shared" si="45"/>
        <v>0</v>
      </c>
      <c r="AA201" s="7">
        <f t="shared" si="46"/>
        <v>0</v>
      </c>
      <c r="AB201" s="7">
        <f t="shared" si="47"/>
        <v>0.02</v>
      </c>
      <c r="AD201" s="7">
        <f t="shared" si="49"/>
        <v>0.01</v>
      </c>
    </row>
    <row r="202" spans="1:30" outlineLevel="1" x14ac:dyDescent="0.2">
      <c r="A202" t="s">
        <v>331</v>
      </c>
      <c r="B202" t="s">
        <v>332</v>
      </c>
      <c r="C202" s="17"/>
      <c r="D202" s="17" t="s">
        <v>332</v>
      </c>
      <c r="E202" s="17"/>
      <c r="F202" s="17">
        <v>69.5</v>
      </c>
      <c r="G202" s="17">
        <f t="shared" si="39"/>
        <v>69.5</v>
      </c>
      <c r="H202" s="17"/>
      <c r="I202" s="17" t="s">
        <v>332</v>
      </c>
      <c r="J202" s="17"/>
      <c r="K202" s="17">
        <v>64</v>
      </c>
      <c r="L202" s="17">
        <f t="shared" si="40"/>
        <v>64</v>
      </c>
      <c r="M202" s="17"/>
      <c r="N202" s="17" t="s">
        <v>332</v>
      </c>
      <c r="O202" s="17"/>
      <c r="P202" s="17">
        <v>61.5</v>
      </c>
      <c r="Q202" s="17">
        <f t="shared" si="48"/>
        <v>61.5</v>
      </c>
      <c r="R202" s="17">
        <f t="shared" si="43"/>
        <v>63.666666666666664</v>
      </c>
      <c r="T202" s="7">
        <f t="shared" si="50"/>
        <v>3.3448571313579562E-4</v>
      </c>
      <c r="V202" s="28">
        <f>+claims!D202</f>
        <v>0</v>
      </c>
      <c r="W202" s="28">
        <f>+claims!E202</f>
        <v>2</v>
      </c>
      <c r="X202" s="28">
        <f>+claims!F202</f>
        <v>1</v>
      </c>
      <c r="Z202" s="7">
        <f t="shared" si="45"/>
        <v>0</v>
      </c>
      <c r="AA202" s="7">
        <f t="shared" si="46"/>
        <v>0.02</v>
      </c>
      <c r="AB202" s="7">
        <f t="shared" si="47"/>
        <v>0.01</v>
      </c>
      <c r="AD202" s="7">
        <f t="shared" si="49"/>
        <v>1.1666666666666667E-2</v>
      </c>
    </row>
    <row r="203" spans="1:30" outlineLevel="1" x14ac:dyDescent="0.2">
      <c r="A203" t="s">
        <v>333</v>
      </c>
      <c r="B203" t="s">
        <v>334</v>
      </c>
      <c r="C203" s="17"/>
      <c r="D203" s="17" t="s">
        <v>334</v>
      </c>
      <c r="E203" s="17"/>
      <c r="F203" s="17">
        <v>6</v>
      </c>
      <c r="G203" s="17">
        <f t="shared" si="39"/>
        <v>6</v>
      </c>
      <c r="H203" s="17"/>
      <c r="I203" s="17" t="s">
        <v>334</v>
      </c>
      <c r="J203" s="17"/>
      <c r="K203" s="17">
        <v>6</v>
      </c>
      <c r="L203" s="17">
        <f t="shared" si="40"/>
        <v>6</v>
      </c>
      <c r="M203" s="17"/>
      <c r="N203" s="17" t="s">
        <v>334</v>
      </c>
      <c r="O203" s="17"/>
      <c r="P203" s="17">
        <v>5.5</v>
      </c>
      <c r="Q203" s="17">
        <f t="shared" si="48"/>
        <v>5.5</v>
      </c>
      <c r="R203" s="17">
        <f t="shared" si="43"/>
        <v>5.75</v>
      </c>
      <c r="T203" s="7">
        <f t="shared" si="50"/>
        <v>3.020878822823285E-5</v>
      </c>
      <c r="V203" s="28">
        <f>+claims!D203</f>
        <v>0</v>
      </c>
      <c r="W203" s="28">
        <f>+claims!E203</f>
        <v>0</v>
      </c>
      <c r="X203" s="28">
        <f>+claims!F203</f>
        <v>0</v>
      </c>
      <c r="Z203" s="7">
        <f t="shared" si="45"/>
        <v>0</v>
      </c>
      <c r="AA203" s="7">
        <f t="shared" si="46"/>
        <v>0</v>
      </c>
      <c r="AB203" s="7">
        <f t="shared" si="47"/>
        <v>0</v>
      </c>
      <c r="AD203" s="7">
        <f t="shared" si="49"/>
        <v>0</v>
      </c>
    </row>
    <row r="204" spans="1:30" outlineLevel="1" x14ac:dyDescent="0.2">
      <c r="A204" t="s">
        <v>335</v>
      </c>
      <c r="B204" t="s">
        <v>336</v>
      </c>
      <c r="C204" s="17"/>
      <c r="D204" s="17" t="s">
        <v>336</v>
      </c>
      <c r="E204" s="17"/>
      <c r="F204" s="17">
        <v>19.5</v>
      </c>
      <c r="G204" s="17">
        <f t="shared" ref="G204:G262" si="51">AVERAGE(C204:F204)</f>
        <v>19.5</v>
      </c>
      <c r="H204" s="17"/>
      <c r="I204" s="17" t="s">
        <v>336</v>
      </c>
      <c r="J204" s="17"/>
      <c r="K204" s="17">
        <v>18.5</v>
      </c>
      <c r="L204" s="17">
        <f t="shared" si="40"/>
        <v>18.5</v>
      </c>
      <c r="M204" s="17"/>
      <c r="N204" s="17" t="s">
        <v>336</v>
      </c>
      <c r="O204" s="17"/>
      <c r="P204" s="17">
        <v>18</v>
      </c>
      <c r="Q204" s="17">
        <f t="shared" ref="Q204:Q236" si="52">AVERAGE(M204:P204)</f>
        <v>18</v>
      </c>
      <c r="R204" s="17">
        <f t="shared" si="43"/>
        <v>18.416666666666668</v>
      </c>
      <c r="T204" s="7">
        <f t="shared" si="50"/>
        <v>9.67556840353545E-5</v>
      </c>
      <c r="V204" s="28">
        <f>+claims!D204</f>
        <v>0</v>
      </c>
      <c r="W204" s="28">
        <f>+claims!E204</f>
        <v>0</v>
      </c>
      <c r="X204" s="28">
        <f>+claims!F204</f>
        <v>0</v>
      </c>
      <c r="Z204" s="7">
        <f t="shared" si="45"/>
        <v>0</v>
      </c>
      <c r="AA204" s="7">
        <f t="shared" si="46"/>
        <v>0</v>
      </c>
      <c r="AB204" s="7">
        <f t="shared" si="47"/>
        <v>0</v>
      </c>
      <c r="AD204" s="7">
        <f t="shared" si="49"/>
        <v>0</v>
      </c>
    </row>
    <row r="205" spans="1:30" outlineLevel="1" x14ac:dyDescent="0.2">
      <c r="A205" t="s">
        <v>515</v>
      </c>
      <c r="B205" t="s">
        <v>513</v>
      </c>
      <c r="C205" s="17"/>
      <c r="D205" s="17" t="s">
        <v>513</v>
      </c>
      <c r="E205" s="17"/>
      <c r="F205" s="17">
        <v>6</v>
      </c>
      <c r="G205" s="17">
        <f t="shared" si="51"/>
        <v>6</v>
      </c>
      <c r="H205" s="17"/>
      <c r="I205" s="17" t="s">
        <v>513</v>
      </c>
      <c r="J205" s="17"/>
      <c r="K205" s="17">
        <v>6</v>
      </c>
      <c r="L205" s="17">
        <f t="shared" si="40"/>
        <v>6</v>
      </c>
      <c r="M205" s="17"/>
      <c r="N205" s="17" t="s">
        <v>513</v>
      </c>
      <c r="O205" s="17"/>
      <c r="P205" s="17">
        <v>5</v>
      </c>
      <c r="Q205" s="17">
        <f>AVERAGE(M205:P205)</f>
        <v>5</v>
      </c>
      <c r="R205" s="17">
        <f>IF(G205&gt;0,(+G205+(L205*2)+(Q205*3))/6,IF(L205&gt;0,((L205*2)+(Q205*3))/5,Q205))</f>
        <v>5.5</v>
      </c>
      <c r="T205" s="7">
        <f t="shared" si="50"/>
        <v>2.8895362653092293E-5</v>
      </c>
      <c r="V205" s="28">
        <f>+claims!D205</f>
        <v>0</v>
      </c>
      <c r="W205" s="28">
        <f>+claims!E205</f>
        <v>0</v>
      </c>
      <c r="X205" s="28">
        <f>+claims!F205</f>
        <v>0</v>
      </c>
      <c r="Z205" s="7">
        <f>IF(G205&gt;100,IF(V205&lt;1,0,+V205/G205),IF(V205&lt;1,0,+V205/100))</f>
        <v>0</v>
      </c>
      <c r="AA205" s="7">
        <f>IF(L205&gt;100,IF(W205&lt;1,0,+W205/L205),IF(W205&lt;1,0,+W205/100))</f>
        <v>0</v>
      </c>
      <c r="AB205" s="7">
        <f>IF(Q205&gt;100,IF(X205&lt;1,0,+X205/Q205),IF(X205&lt;1,0,+X205/100))</f>
        <v>0</v>
      </c>
      <c r="AD205" s="7">
        <f t="shared" si="49"/>
        <v>0</v>
      </c>
    </row>
    <row r="206" spans="1:30" outlineLevel="1" x14ac:dyDescent="0.2">
      <c r="A206" t="s">
        <v>337</v>
      </c>
      <c r="B206" t="s">
        <v>338</v>
      </c>
      <c r="C206" s="17"/>
      <c r="D206" s="17" t="s">
        <v>338</v>
      </c>
      <c r="E206" s="17"/>
      <c r="F206" s="17">
        <v>22</v>
      </c>
      <c r="G206" s="17">
        <f t="shared" si="51"/>
        <v>22</v>
      </c>
      <c r="H206" s="17"/>
      <c r="I206" s="17" t="s">
        <v>338</v>
      </c>
      <c r="J206" s="17"/>
      <c r="K206" s="17">
        <v>18.5</v>
      </c>
      <c r="L206" s="17">
        <f t="shared" ref="L206:L262" si="53">AVERAGE(H206:K206)</f>
        <v>18.5</v>
      </c>
      <c r="M206" s="17"/>
      <c r="N206" s="17" t="s">
        <v>338</v>
      </c>
      <c r="O206" s="17"/>
      <c r="P206" s="17">
        <v>19</v>
      </c>
      <c r="Q206" s="17">
        <f t="shared" si="52"/>
        <v>19</v>
      </c>
      <c r="R206" s="17">
        <f t="shared" si="43"/>
        <v>19.333333333333332</v>
      </c>
      <c r="T206" s="7">
        <f t="shared" si="50"/>
        <v>1.0157157781086986E-4</v>
      </c>
      <c r="V206" s="28">
        <f>+claims!D206</f>
        <v>0</v>
      </c>
      <c r="W206" s="28">
        <f>+claims!E206</f>
        <v>0</v>
      </c>
      <c r="X206" s="28">
        <f>+claims!F206</f>
        <v>0</v>
      </c>
      <c r="Z206" s="7">
        <f t="shared" si="45"/>
        <v>0</v>
      </c>
      <c r="AA206" s="7">
        <f t="shared" si="46"/>
        <v>0</v>
      </c>
      <c r="AB206" s="7">
        <f t="shared" si="47"/>
        <v>0</v>
      </c>
      <c r="AD206" s="7">
        <f t="shared" si="49"/>
        <v>0</v>
      </c>
    </row>
    <row r="207" spans="1:30" outlineLevel="1" x14ac:dyDescent="0.2">
      <c r="A207" t="s">
        <v>339</v>
      </c>
      <c r="B207" t="s">
        <v>340</v>
      </c>
      <c r="C207" s="17"/>
      <c r="D207" s="17" t="s">
        <v>340</v>
      </c>
      <c r="E207" s="17"/>
      <c r="F207" s="17">
        <v>34</v>
      </c>
      <c r="G207" s="17">
        <f t="shared" si="51"/>
        <v>34</v>
      </c>
      <c r="H207" s="17"/>
      <c r="I207" s="17" t="s">
        <v>340</v>
      </c>
      <c r="J207" s="17"/>
      <c r="K207" s="17">
        <v>27.5</v>
      </c>
      <c r="L207" s="17">
        <f t="shared" si="53"/>
        <v>27.5</v>
      </c>
      <c r="M207" s="17"/>
      <c r="N207" s="17" t="s">
        <v>340</v>
      </c>
      <c r="O207" s="17"/>
      <c r="P207" s="17">
        <v>20.5</v>
      </c>
      <c r="Q207" s="17">
        <f t="shared" si="52"/>
        <v>20.5</v>
      </c>
      <c r="R207" s="17">
        <f t="shared" si="43"/>
        <v>25.083333333333332</v>
      </c>
      <c r="T207" s="7">
        <f t="shared" si="50"/>
        <v>1.3178036603910272E-4</v>
      </c>
      <c r="V207" s="28">
        <f>+claims!D207</f>
        <v>2</v>
      </c>
      <c r="W207" s="28">
        <f>+claims!E207</f>
        <v>0</v>
      </c>
      <c r="X207" s="28">
        <f>+claims!F207</f>
        <v>0</v>
      </c>
      <c r="Z207" s="7">
        <f t="shared" si="45"/>
        <v>0.02</v>
      </c>
      <c r="AA207" s="7">
        <f t="shared" si="46"/>
        <v>0</v>
      </c>
      <c r="AB207" s="7">
        <f t="shared" si="47"/>
        <v>0</v>
      </c>
      <c r="AD207" s="7">
        <f t="shared" si="49"/>
        <v>3.3333333333333335E-3</v>
      </c>
    </row>
    <row r="208" spans="1:30" outlineLevel="1" x14ac:dyDescent="0.2">
      <c r="A208" t="s">
        <v>341</v>
      </c>
      <c r="B208" t="s">
        <v>342</v>
      </c>
      <c r="C208" s="17"/>
      <c r="D208" s="17" t="s">
        <v>342</v>
      </c>
      <c r="E208" s="17"/>
      <c r="F208" s="17">
        <v>14.5</v>
      </c>
      <c r="G208" s="17">
        <f t="shared" si="51"/>
        <v>14.5</v>
      </c>
      <c r="H208" s="17"/>
      <c r="I208" s="17" t="s">
        <v>342</v>
      </c>
      <c r="J208" s="17"/>
      <c r="K208" s="17">
        <v>14.5</v>
      </c>
      <c r="L208" s="17">
        <f t="shared" si="53"/>
        <v>14.5</v>
      </c>
      <c r="M208" s="17"/>
      <c r="N208" s="17" t="s">
        <v>342</v>
      </c>
      <c r="O208" s="17"/>
      <c r="P208" s="17">
        <v>14</v>
      </c>
      <c r="Q208" s="17">
        <f t="shared" si="52"/>
        <v>14</v>
      </c>
      <c r="R208" s="17">
        <f t="shared" si="43"/>
        <v>14.25</v>
      </c>
      <c r="T208" s="7">
        <f t="shared" si="50"/>
        <v>7.4865257783011851E-5</v>
      </c>
      <c r="V208" s="28">
        <f>+claims!D208</f>
        <v>0</v>
      </c>
      <c r="W208" s="28">
        <f>+claims!E208</f>
        <v>0</v>
      </c>
      <c r="X208" s="28">
        <f>+claims!F208</f>
        <v>0</v>
      </c>
      <c r="Z208" s="7">
        <f t="shared" si="45"/>
        <v>0</v>
      </c>
      <c r="AA208" s="7">
        <f t="shared" si="46"/>
        <v>0</v>
      </c>
      <c r="AB208" s="7">
        <f t="shared" si="47"/>
        <v>0</v>
      </c>
      <c r="AD208" s="7">
        <f t="shared" si="49"/>
        <v>0</v>
      </c>
    </row>
    <row r="209" spans="1:30" outlineLevel="1" x14ac:dyDescent="0.2">
      <c r="A209" t="s">
        <v>343</v>
      </c>
      <c r="B209" t="s">
        <v>344</v>
      </c>
      <c r="C209" s="17"/>
      <c r="D209" s="17" t="s">
        <v>344</v>
      </c>
      <c r="E209" s="17"/>
      <c r="F209" s="17">
        <v>3.5</v>
      </c>
      <c r="G209" s="17">
        <f t="shared" si="51"/>
        <v>3.5</v>
      </c>
      <c r="H209" s="17"/>
      <c r="I209" s="17" t="s">
        <v>344</v>
      </c>
      <c r="J209" s="17"/>
      <c r="K209" s="17">
        <v>3.5</v>
      </c>
      <c r="L209" s="17">
        <f t="shared" si="53"/>
        <v>3.5</v>
      </c>
      <c r="M209" s="17"/>
      <c r="N209" s="17" t="s">
        <v>344</v>
      </c>
      <c r="O209" s="17"/>
      <c r="P209" s="17">
        <v>3</v>
      </c>
      <c r="Q209" s="17">
        <f t="shared" si="52"/>
        <v>3</v>
      </c>
      <c r="R209" s="17">
        <f t="shared" si="43"/>
        <v>3.25</v>
      </c>
      <c r="T209" s="7">
        <f t="shared" si="50"/>
        <v>1.7074532476827262E-5</v>
      </c>
      <c r="V209" s="28">
        <f>+claims!D209</f>
        <v>0</v>
      </c>
      <c r="W209" s="28">
        <f>+claims!E209</f>
        <v>0</v>
      </c>
      <c r="X209" s="28">
        <f>+claims!F209</f>
        <v>0</v>
      </c>
      <c r="Z209" s="7">
        <f t="shared" si="45"/>
        <v>0</v>
      </c>
      <c r="AA209" s="7">
        <f t="shared" si="46"/>
        <v>0</v>
      </c>
      <c r="AB209" s="7">
        <f t="shared" si="47"/>
        <v>0</v>
      </c>
      <c r="AD209" s="7">
        <f t="shared" si="49"/>
        <v>0</v>
      </c>
    </row>
    <row r="210" spans="1:30" outlineLevel="1" x14ac:dyDescent="0.2">
      <c r="A210" t="s">
        <v>345</v>
      </c>
      <c r="B210" t="s">
        <v>346</v>
      </c>
      <c r="C210" s="17"/>
      <c r="D210" s="17" t="s">
        <v>346</v>
      </c>
      <c r="E210" s="17"/>
      <c r="F210" s="17">
        <v>24</v>
      </c>
      <c r="G210" s="17">
        <f t="shared" si="51"/>
        <v>24</v>
      </c>
      <c r="H210" s="17"/>
      <c r="I210" s="17" t="s">
        <v>346</v>
      </c>
      <c r="J210" s="17"/>
      <c r="K210" s="17">
        <v>46.5</v>
      </c>
      <c r="L210" s="17">
        <f t="shared" si="53"/>
        <v>46.5</v>
      </c>
      <c r="M210" s="17"/>
      <c r="N210" s="17" t="s">
        <v>346</v>
      </c>
      <c r="O210" s="17"/>
      <c r="P210" s="17">
        <v>48</v>
      </c>
      <c r="Q210" s="17">
        <f t="shared" si="52"/>
        <v>48</v>
      </c>
      <c r="R210" s="17">
        <f t="shared" si="43"/>
        <v>43.5</v>
      </c>
      <c r="T210" s="7">
        <f t="shared" si="50"/>
        <v>2.2853605007445722E-4</v>
      </c>
      <c r="V210" s="28">
        <f>+claims!D210</f>
        <v>1</v>
      </c>
      <c r="W210" s="28">
        <f>+claims!E210</f>
        <v>0</v>
      </c>
      <c r="X210" s="28">
        <f>+claims!F210</f>
        <v>0</v>
      </c>
      <c r="Z210" s="7">
        <f t="shared" si="45"/>
        <v>0.01</v>
      </c>
      <c r="AA210" s="7">
        <f t="shared" si="46"/>
        <v>0</v>
      </c>
      <c r="AB210" s="7">
        <f t="shared" si="47"/>
        <v>0</v>
      </c>
      <c r="AD210" s="7">
        <f t="shared" si="49"/>
        <v>1.6666666666666668E-3</v>
      </c>
    </row>
    <row r="211" spans="1:30" outlineLevel="1" x14ac:dyDescent="0.2">
      <c r="A211" t="s">
        <v>347</v>
      </c>
      <c r="B211" t="s">
        <v>348</v>
      </c>
      <c r="C211" s="17"/>
      <c r="D211" s="17" t="s">
        <v>348</v>
      </c>
      <c r="E211" s="17"/>
      <c r="F211" s="17">
        <v>37.5</v>
      </c>
      <c r="G211" s="17">
        <f t="shared" si="51"/>
        <v>37.5</v>
      </c>
      <c r="H211" s="17"/>
      <c r="I211" s="17" t="s">
        <v>348</v>
      </c>
      <c r="J211" s="17"/>
      <c r="K211" s="17">
        <v>37.5</v>
      </c>
      <c r="L211" s="17">
        <f t="shared" si="53"/>
        <v>37.5</v>
      </c>
      <c r="M211" s="17"/>
      <c r="N211" s="17" t="s">
        <v>348</v>
      </c>
      <c r="O211" s="17"/>
      <c r="P211" s="17">
        <v>33</v>
      </c>
      <c r="Q211" s="17">
        <f t="shared" si="52"/>
        <v>33</v>
      </c>
      <c r="R211" s="17">
        <f t="shared" si="43"/>
        <v>35.25</v>
      </c>
      <c r="T211" s="7">
        <f t="shared" si="50"/>
        <v>1.8519300609481877E-4</v>
      </c>
      <c r="V211" s="28">
        <f>+claims!D211</f>
        <v>0</v>
      </c>
      <c r="W211" s="28">
        <f>+claims!E211</f>
        <v>0</v>
      </c>
      <c r="X211" s="28">
        <f>+claims!F211</f>
        <v>1</v>
      </c>
      <c r="Z211" s="7">
        <f t="shared" si="45"/>
        <v>0</v>
      </c>
      <c r="AA211" s="7">
        <f t="shared" si="46"/>
        <v>0</v>
      </c>
      <c r="AB211" s="7">
        <f t="shared" si="47"/>
        <v>0.01</v>
      </c>
      <c r="AD211" s="7">
        <f t="shared" si="49"/>
        <v>5.0000000000000001E-3</v>
      </c>
    </row>
    <row r="212" spans="1:30" outlineLevel="1" x14ac:dyDescent="0.2">
      <c r="A212" t="s">
        <v>349</v>
      </c>
      <c r="B212" t="s">
        <v>350</v>
      </c>
      <c r="C212" s="17"/>
      <c r="D212" s="17" t="s">
        <v>350</v>
      </c>
      <c r="E212" s="17"/>
      <c r="F212" s="17">
        <v>11.5</v>
      </c>
      <c r="G212" s="17">
        <f t="shared" si="51"/>
        <v>11.5</v>
      </c>
      <c r="H212" s="17"/>
      <c r="I212" s="17" t="s">
        <v>350</v>
      </c>
      <c r="J212" s="17"/>
      <c r="K212" s="17">
        <v>14</v>
      </c>
      <c r="L212" s="17">
        <f t="shared" si="53"/>
        <v>14</v>
      </c>
      <c r="M212" s="17"/>
      <c r="N212" s="17" t="s">
        <v>350</v>
      </c>
      <c r="O212" s="17"/>
      <c r="P212" s="17">
        <v>13</v>
      </c>
      <c r="Q212" s="17">
        <f t="shared" si="52"/>
        <v>13</v>
      </c>
      <c r="R212" s="17">
        <f t="shared" si="43"/>
        <v>13.083333333333334</v>
      </c>
      <c r="T212" s="7">
        <f t="shared" si="50"/>
        <v>6.8735938432355911E-5</v>
      </c>
      <c r="V212" s="28">
        <f>+claims!D212</f>
        <v>1</v>
      </c>
      <c r="W212" s="28">
        <f>+claims!E212</f>
        <v>2</v>
      </c>
      <c r="X212" s="28">
        <f>+claims!F212</f>
        <v>0</v>
      </c>
      <c r="Z212" s="7">
        <f t="shared" si="45"/>
        <v>0.01</v>
      </c>
      <c r="AA212" s="7">
        <f t="shared" si="46"/>
        <v>0.02</v>
      </c>
      <c r="AB212" s="7">
        <f t="shared" si="47"/>
        <v>0</v>
      </c>
      <c r="AD212" s="7">
        <f t="shared" si="49"/>
        <v>8.3333333333333332E-3</v>
      </c>
    </row>
    <row r="213" spans="1:30" outlineLevel="1" x14ac:dyDescent="0.2">
      <c r="A213" t="s">
        <v>351</v>
      </c>
      <c r="B213" t="s">
        <v>352</v>
      </c>
      <c r="C213" s="17"/>
      <c r="D213" s="17" t="s">
        <v>352</v>
      </c>
      <c r="E213" s="17"/>
      <c r="F213" s="17">
        <v>171.5</v>
      </c>
      <c r="G213" s="17">
        <f t="shared" si="51"/>
        <v>171.5</v>
      </c>
      <c r="H213" s="17"/>
      <c r="I213" s="17" t="s">
        <v>352</v>
      </c>
      <c r="J213" s="17"/>
      <c r="K213" s="17">
        <v>170.5</v>
      </c>
      <c r="L213" s="17">
        <f t="shared" si="53"/>
        <v>170.5</v>
      </c>
      <c r="M213" s="17"/>
      <c r="N213" s="17" t="s">
        <v>352</v>
      </c>
      <c r="O213" s="17"/>
      <c r="P213" s="17">
        <v>165.5</v>
      </c>
      <c r="Q213" s="17">
        <f t="shared" si="52"/>
        <v>165.5</v>
      </c>
      <c r="R213" s="17">
        <f t="shared" si="43"/>
        <v>168.16666666666666</v>
      </c>
      <c r="T213" s="7">
        <f t="shared" si="50"/>
        <v>8.834976035445491E-4</v>
      </c>
      <c r="V213" s="28">
        <f>+claims!D213</f>
        <v>3</v>
      </c>
      <c r="W213" s="28">
        <f>+claims!E213</f>
        <v>3</v>
      </c>
      <c r="X213" s="28">
        <f>+claims!F213</f>
        <v>4</v>
      </c>
      <c r="Z213" s="7">
        <f t="shared" si="45"/>
        <v>1.7492711370262391E-2</v>
      </c>
      <c r="AA213" s="7">
        <f t="shared" si="46"/>
        <v>1.7595307917888565E-2</v>
      </c>
      <c r="AB213" s="7">
        <f t="shared" si="47"/>
        <v>2.4169184290030211E-2</v>
      </c>
      <c r="AD213" s="7">
        <f t="shared" si="49"/>
        <v>2.0865146679355028E-2</v>
      </c>
    </row>
    <row r="214" spans="1:30" outlineLevel="1" x14ac:dyDescent="0.2">
      <c r="A214" t="s">
        <v>494</v>
      </c>
      <c r="B214" t="s">
        <v>356</v>
      </c>
      <c r="C214" s="17"/>
      <c r="D214" s="17" t="s">
        <v>356</v>
      </c>
      <c r="E214" s="17"/>
      <c r="F214" s="17">
        <v>19</v>
      </c>
      <c r="G214" s="17">
        <f>AVERAGE(C214:F214)</f>
        <v>19</v>
      </c>
      <c r="H214" s="17"/>
      <c r="I214" s="17" t="s">
        <v>356</v>
      </c>
      <c r="J214" s="17"/>
      <c r="K214" s="17">
        <v>20</v>
      </c>
      <c r="L214" s="17">
        <f>AVERAGE(H214:K214)</f>
        <v>20</v>
      </c>
      <c r="M214" s="17"/>
      <c r="N214" s="17" t="s">
        <v>356</v>
      </c>
      <c r="O214" s="17"/>
      <c r="P214" s="17">
        <v>19</v>
      </c>
      <c r="Q214" s="17">
        <f>AVERAGE(M214:P214)</f>
        <v>19</v>
      </c>
      <c r="R214" s="17">
        <f>IF(G214&gt;0,(+G214+(L214*2)+(Q214*3))/6,IF(L214&gt;0,((L214*2)+(Q214*3))/5,Q214))</f>
        <v>19.333333333333332</v>
      </c>
      <c r="T214" s="7">
        <f t="shared" si="50"/>
        <v>1.0157157781086986E-4</v>
      </c>
      <c r="V214" s="28">
        <f>+claims!D214</f>
        <v>0</v>
      </c>
      <c r="W214" s="28">
        <f>+claims!E214</f>
        <v>0</v>
      </c>
      <c r="X214" s="28">
        <f>+claims!F214</f>
        <v>0</v>
      </c>
      <c r="Z214" s="7">
        <f>IF(G214&gt;100,IF(V214&lt;1,0,+V214/G214),IF(V214&lt;1,0,+V214/100))</f>
        <v>0</v>
      </c>
      <c r="AA214" s="7">
        <f>IF(L214&gt;100,IF(W214&lt;1,0,+W214/L214),IF(W214&lt;1,0,+W214/100))</f>
        <v>0</v>
      </c>
      <c r="AB214" s="7">
        <f>IF(Q214&gt;100,IF(X214&lt;1,0,+X214/Q214),IF(X214&lt;1,0,+X214/100))</f>
        <v>0</v>
      </c>
      <c r="AD214" s="7">
        <f t="shared" si="49"/>
        <v>0</v>
      </c>
    </row>
    <row r="215" spans="1:30" outlineLevel="1" x14ac:dyDescent="0.2">
      <c r="A215" t="s">
        <v>495</v>
      </c>
      <c r="B215" t="s">
        <v>357</v>
      </c>
      <c r="C215" s="17"/>
      <c r="D215" s="17" t="s">
        <v>357</v>
      </c>
      <c r="E215" s="17"/>
      <c r="F215" s="17">
        <v>12</v>
      </c>
      <c r="G215" s="17">
        <f>AVERAGE(C215:F215)</f>
        <v>12</v>
      </c>
      <c r="H215" s="17"/>
      <c r="I215" s="17" t="s">
        <v>357</v>
      </c>
      <c r="J215" s="17"/>
      <c r="K215" s="17">
        <v>10</v>
      </c>
      <c r="L215" s="17">
        <f>AVERAGE(H215:K215)</f>
        <v>10</v>
      </c>
      <c r="M215" s="17"/>
      <c r="N215" s="17" t="s">
        <v>357</v>
      </c>
      <c r="O215" s="17"/>
      <c r="P215" s="17">
        <v>10</v>
      </c>
      <c r="Q215" s="17">
        <f>AVERAGE(M215:P215)</f>
        <v>10</v>
      </c>
      <c r="R215" s="17">
        <f>IF(G215&gt;0,(+G215+(L215*2)+(Q215*3))/6,IF(L215&gt;0,((L215*2)+(Q215*3))/5,Q215))</f>
        <v>10.333333333333334</v>
      </c>
      <c r="T215" s="7">
        <f t="shared" si="50"/>
        <v>5.4288257105809766E-5</v>
      </c>
      <c r="V215" s="28">
        <f>+claims!D215</f>
        <v>0</v>
      </c>
      <c r="W215" s="28">
        <f>+claims!E215</f>
        <v>0</v>
      </c>
      <c r="X215" s="28">
        <f>+claims!F215</f>
        <v>0</v>
      </c>
      <c r="Z215" s="7">
        <f>IF(G215&gt;100,IF(V215&lt;1,0,+V215/G215),IF(V215&lt;1,0,+V215/100))</f>
        <v>0</v>
      </c>
      <c r="AA215" s="7">
        <f>IF(L215&gt;100,IF(W215&lt;1,0,+W215/L215),IF(W215&lt;1,0,+W215/100))</f>
        <v>0</v>
      </c>
      <c r="AB215" s="7">
        <f>IF(Q215&gt;100,IF(X215&lt;1,0,+X215/Q215),IF(X215&lt;1,0,+X215/100))</f>
        <v>0</v>
      </c>
      <c r="AD215" s="7">
        <f t="shared" si="49"/>
        <v>0</v>
      </c>
    </row>
    <row r="216" spans="1:30" outlineLevel="1" x14ac:dyDescent="0.2">
      <c r="A216" t="s">
        <v>496</v>
      </c>
      <c r="B216" t="s">
        <v>353</v>
      </c>
      <c r="C216" s="17"/>
      <c r="D216" s="17" t="s">
        <v>353</v>
      </c>
      <c r="E216" s="17"/>
      <c r="F216" s="17">
        <v>8</v>
      </c>
      <c r="G216" s="17">
        <f t="shared" si="51"/>
        <v>8</v>
      </c>
      <c r="H216" s="17"/>
      <c r="I216" s="17" t="s">
        <v>353</v>
      </c>
      <c r="J216" s="17"/>
      <c r="K216" s="17">
        <v>6</v>
      </c>
      <c r="L216" s="17">
        <f t="shared" si="53"/>
        <v>6</v>
      </c>
      <c r="M216" s="17"/>
      <c r="N216" s="17" t="s">
        <v>353</v>
      </c>
      <c r="O216" s="17"/>
      <c r="P216" s="17">
        <v>7</v>
      </c>
      <c r="Q216" s="17">
        <f t="shared" si="52"/>
        <v>7</v>
      </c>
      <c r="R216" s="17">
        <f t="shared" si="43"/>
        <v>6.833333333333333</v>
      </c>
      <c r="T216" s="7">
        <f t="shared" si="50"/>
        <v>3.5900299053841937E-5</v>
      </c>
      <c r="V216" s="28">
        <f>+claims!D216</f>
        <v>0</v>
      </c>
      <c r="W216" s="28">
        <f>+claims!E216</f>
        <v>0</v>
      </c>
      <c r="X216" s="28">
        <f>+claims!F216</f>
        <v>0</v>
      </c>
      <c r="Z216" s="7">
        <f t="shared" si="45"/>
        <v>0</v>
      </c>
      <c r="AA216" s="7">
        <f t="shared" si="46"/>
        <v>0</v>
      </c>
      <c r="AB216" s="7">
        <f t="shared" si="47"/>
        <v>0</v>
      </c>
      <c r="AD216" s="7">
        <f t="shared" si="49"/>
        <v>0</v>
      </c>
    </row>
    <row r="217" spans="1:30" outlineLevel="1" x14ac:dyDescent="0.2">
      <c r="A217" t="s">
        <v>355</v>
      </c>
      <c r="B217" t="s">
        <v>354</v>
      </c>
      <c r="C217" s="17"/>
      <c r="D217" s="17" t="s">
        <v>354</v>
      </c>
      <c r="E217" s="17"/>
      <c r="F217" s="17">
        <v>69</v>
      </c>
      <c r="G217" s="17">
        <f t="shared" si="51"/>
        <v>69</v>
      </c>
      <c r="H217" s="17"/>
      <c r="I217" s="17" t="s">
        <v>354</v>
      </c>
      <c r="J217" s="17"/>
      <c r="K217" s="17">
        <v>66</v>
      </c>
      <c r="L217" s="17">
        <f t="shared" si="53"/>
        <v>66</v>
      </c>
      <c r="M217" s="17"/>
      <c r="N217" s="17" t="s">
        <v>354</v>
      </c>
      <c r="O217" s="17"/>
      <c r="P217" s="17">
        <v>66.5</v>
      </c>
      <c r="Q217" s="17">
        <f t="shared" si="52"/>
        <v>66.5</v>
      </c>
      <c r="R217" s="17">
        <f t="shared" si="43"/>
        <v>66.75</v>
      </c>
      <c r="T217" s="7">
        <f t="shared" si="50"/>
        <v>3.5068462856252915E-4</v>
      </c>
      <c r="V217" s="28">
        <f>+claims!D217</f>
        <v>1</v>
      </c>
      <c r="W217" s="28">
        <f>+claims!E217</f>
        <v>1</v>
      </c>
      <c r="X217" s="28">
        <f>+claims!F217</f>
        <v>1</v>
      </c>
      <c r="Z217" s="7">
        <f t="shared" si="45"/>
        <v>0.01</v>
      </c>
      <c r="AA217" s="7">
        <f t="shared" si="46"/>
        <v>0.01</v>
      </c>
      <c r="AB217" s="7">
        <f t="shared" si="47"/>
        <v>0.01</v>
      </c>
      <c r="AD217" s="7">
        <f t="shared" si="49"/>
        <v>0.01</v>
      </c>
    </row>
    <row r="218" spans="1:30" outlineLevel="1" x14ac:dyDescent="0.2">
      <c r="A218" t="s">
        <v>358</v>
      </c>
      <c r="B218" t="s">
        <v>359</v>
      </c>
      <c r="C218" s="17"/>
      <c r="D218" s="17" t="s">
        <v>359</v>
      </c>
      <c r="E218" s="17"/>
      <c r="F218" s="17">
        <v>70</v>
      </c>
      <c r="G218" s="17">
        <f t="shared" si="51"/>
        <v>70</v>
      </c>
      <c r="H218" s="17"/>
      <c r="I218" s="17" t="s">
        <v>359</v>
      </c>
      <c r="J218" s="17"/>
      <c r="K218" s="17">
        <v>66</v>
      </c>
      <c r="L218" s="17">
        <f t="shared" si="53"/>
        <v>66</v>
      </c>
      <c r="M218" s="17"/>
      <c r="N218" s="17" t="s">
        <v>359</v>
      </c>
      <c r="O218" s="17"/>
      <c r="P218" s="17">
        <v>36</v>
      </c>
      <c r="Q218" s="17">
        <f t="shared" si="52"/>
        <v>36</v>
      </c>
      <c r="R218" s="17">
        <f t="shared" si="43"/>
        <v>51.666666666666664</v>
      </c>
      <c r="T218" s="7">
        <f t="shared" si="50"/>
        <v>2.7144128552904879E-4</v>
      </c>
      <c r="V218" s="28">
        <f>+claims!D218</f>
        <v>0</v>
      </c>
      <c r="W218" s="28">
        <f>+claims!E218</f>
        <v>0</v>
      </c>
      <c r="X218" s="28">
        <f>+claims!F218</f>
        <v>0</v>
      </c>
      <c r="Z218" s="7">
        <f t="shared" si="45"/>
        <v>0</v>
      </c>
      <c r="AA218" s="7">
        <f t="shared" si="46"/>
        <v>0</v>
      </c>
      <c r="AB218" s="7">
        <f t="shared" si="47"/>
        <v>0</v>
      </c>
      <c r="AD218" s="7">
        <f t="shared" si="49"/>
        <v>0</v>
      </c>
    </row>
    <row r="219" spans="1:30" outlineLevel="1" x14ac:dyDescent="0.2">
      <c r="A219" t="s">
        <v>360</v>
      </c>
      <c r="B219" t="s">
        <v>361</v>
      </c>
      <c r="C219" s="17"/>
      <c r="D219" s="17" t="s">
        <v>361</v>
      </c>
      <c r="E219" s="17"/>
      <c r="F219" s="17">
        <v>8</v>
      </c>
      <c r="G219" s="17">
        <f t="shared" si="51"/>
        <v>8</v>
      </c>
      <c r="H219" s="17"/>
      <c r="I219" s="17" t="s">
        <v>361</v>
      </c>
      <c r="J219" s="17"/>
      <c r="K219" s="17">
        <v>8</v>
      </c>
      <c r="L219" s="17">
        <f t="shared" si="53"/>
        <v>8</v>
      </c>
      <c r="M219" s="17"/>
      <c r="N219" s="17" t="s">
        <v>361</v>
      </c>
      <c r="O219" s="17"/>
      <c r="P219" s="17">
        <v>8</v>
      </c>
      <c r="Q219" s="17">
        <f t="shared" si="52"/>
        <v>8</v>
      </c>
      <c r="R219" s="17">
        <f t="shared" si="43"/>
        <v>8</v>
      </c>
      <c r="T219" s="7">
        <f t="shared" si="50"/>
        <v>4.2029618404497878E-5</v>
      </c>
      <c r="V219" s="28">
        <f>+claims!D219</f>
        <v>0</v>
      </c>
      <c r="W219" s="28">
        <f>+claims!E219</f>
        <v>0</v>
      </c>
      <c r="X219" s="28">
        <f>+claims!F219</f>
        <v>0</v>
      </c>
      <c r="Z219" s="7">
        <f t="shared" si="45"/>
        <v>0</v>
      </c>
      <c r="AA219" s="7">
        <f t="shared" si="46"/>
        <v>0</v>
      </c>
      <c r="AB219" s="7">
        <f t="shared" si="47"/>
        <v>0</v>
      </c>
      <c r="AD219" s="7">
        <f t="shared" si="49"/>
        <v>0</v>
      </c>
    </row>
    <row r="220" spans="1:30" outlineLevel="1" x14ac:dyDescent="0.2">
      <c r="A220" t="s">
        <v>362</v>
      </c>
      <c r="B220" t="s">
        <v>363</v>
      </c>
      <c r="C220" s="17"/>
      <c r="D220" s="17" t="s">
        <v>363</v>
      </c>
      <c r="E220" s="17"/>
      <c r="F220" s="17">
        <v>9</v>
      </c>
      <c r="G220" s="17">
        <f t="shared" si="51"/>
        <v>9</v>
      </c>
      <c r="H220" s="17"/>
      <c r="I220" s="17" t="s">
        <v>363</v>
      </c>
      <c r="J220" s="17"/>
      <c r="K220" s="17">
        <v>9</v>
      </c>
      <c r="L220" s="17">
        <f t="shared" si="53"/>
        <v>9</v>
      </c>
      <c r="M220" s="17"/>
      <c r="N220" s="17" t="s">
        <v>363</v>
      </c>
      <c r="O220" s="17"/>
      <c r="P220" s="17">
        <v>9</v>
      </c>
      <c r="Q220" s="17">
        <f t="shared" si="52"/>
        <v>9</v>
      </c>
      <c r="R220" s="17">
        <f t="shared" si="43"/>
        <v>9</v>
      </c>
      <c r="T220" s="7">
        <f t="shared" si="50"/>
        <v>4.7283320705060112E-5</v>
      </c>
      <c r="V220" s="28">
        <f>+claims!D220</f>
        <v>0</v>
      </c>
      <c r="W220" s="28">
        <f>+claims!E220</f>
        <v>0</v>
      </c>
      <c r="X220" s="28">
        <f>+claims!F220</f>
        <v>0</v>
      </c>
      <c r="Z220" s="7">
        <f t="shared" si="45"/>
        <v>0</v>
      </c>
      <c r="AA220" s="7">
        <f t="shared" si="46"/>
        <v>0</v>
      </c>
      <c r="AB220" s="7">
        <f t="shared" si="47"/>
        <v>0</v>
      </c>
      <c r="AD220" s="7">
        <f t="shared" si="49"/>
        <v>0</v>
      </c>
    </row>
    <row r="221" spans="1:30" outlineLevel="1" x14ac:dyDescent="0.2">
      <c r="A221" t="s">
        <v>364</v>
      </c>
      <c r="B221" t="s">
        <v>365</v>
      </c>
      <c r="C221" s="17"/>
      <c r="D221" s="17" t="s">
        <v>365</v>
      </c>
      <c r="E221" s="17"/>
      <c r="F221" s="17">
        <v>95.5</v>
      </c>
      <c r="G221" s="17">
        <f t="shared" si="51"/>
        <v>95.5</v>
      </c>
      <c r="H221" s="17"/>
      <c r="I221" s="17" t="s">
        <v>365</v>
      </c>
      <c r="J221" s="17"/>
      <c r="K221" s="17">
        <v>96.5</v>
      </c>
      <c r="L221" s="17">
        <f t="shared" si="53"/>
        <v>96.5</v>
      </c>
      <c r="M221" s="17"/>
      <c r="N221" s="17" t="s">
        <v>365</v>
      </c>
      <c r="O221" s="17"/>
      <c r="P221" s="17">
        <v>63.5</v>
      </c>
      <c r="Q221" s="17">
        <f t="shared" si="52"/>
        <v>63.5</v>
      </c>
      <c r="R221" s="17">
        <f t="shared" si="43"/>
        <v>79.833333333333329</v>
      </c>
      <c r="T221" s="7">
        <f t="shared" si="50"/>
        <v>4.1942056699488506E-4</v>
      </c>
      <c r="V221" s="28">
        <f>+claims!D221</f>
        <v>2</v>
      </c>
      <c r="W221" s="28">
        <f>+claims!E221</f>
        <v>1</v>
      </c>
      <c r="X221" s="28">
        <f>+claims!F221</f>
        <v>4</v>
      </c>
      <c r="Z221" s="7">
        <f t="shared" si="45"/>
        <v>0.02</v>
      </c>
      <c r="AA221" s="7">
        <f t="shared" si="46"/>
        <v>0.01</v>
      </c>
      <c r="AB221" s="7">
        <f t="shared" si="47"/>
        <v>0.04</v>
      </c>
      <c r="AD221" s="7">
        <f t="shared" si="49"/>
        <v>2.6666666666666668E-2</v>
      </c>
    </row>
    <row r="222" spans="1:30" outlineLevel="1" x14ac:dyDescent="0.2">
      <c r="A222" t="s">
        <v>366</v>
      </c>
      <c r="B222" t="s">
        <v>367</v>
      </c>
      <c r="C222" s="17"/>
      <c r="D222" s="17" t="s">
        <v>367</v>
      </c>
      <c r="E222" s="17"/>
      <c r="F222" s="17">
        <v>10</v>
      </c>
      <c r="G222" s="17">
        <f t="shared" si="51"/>
        <v>10</v>
      </c>
      <c r="H222" s="17"/>
      <c r="I222" s="17" t="s">
        <v>367</v>
      </c>
      <c r="J222" s="17"/>
      <c r="K222" s="17">
        <v>10</v>
      </c>
      <c r="L222" s="17">
        <f t="shared" si="53"/>
        <v>10</v>
      </c>
      <c r="M222" s="17"/>
      <c r="N222" s="17" t="s">
        <v>367</v>
      </c>
      <c r="O222" s="17"/>
      <c r="P222" s="17">
        <v>10</v>
      </c>
      <c r="Q222" s="17">
        <f t="shared" si="52"/>
        <v>10</v>
      </c>
      <c r="R222" s="17">
        <f t="shared" si="43"/>
        <v>10</v>
      </c>
      <c r="T222" s="7">
        <f t="shared" si="50"/>
        <v>5.2537023005622345E-5</v>
      </c>
      <c r="V222" s="28">
        <f>+claims!D222</f>
        <v>0</v>
      </c>
      <c r="W222" s="28">
        <f>+claims!E222</f>
        <v>0</v>
      </c>
      <c r="X222" s="28">
        <f>+claims!F222</f>
        <v>0</v>
      </c>
      <c r="Z222" s="7">
        <f t="shared" si="45"/>
        <v>0</v>
      </c>
      <c r="AA222" s="7">
        <f t="shared" si="46"/>
        <v>0</v>
      </c>
      <c r="AB222" s="7">
        <f t="shared" si="47"/>
        <v>0</v>
      </c>
      <c r="AD222" s="7">
        <f t="shared" si="49"/>
        <v>0</v>
      </c>
    </row>
    <row r="223" spans="1:30" outlineLevel="1" x14ac:dyDescent="0.2">
      <c r="A223" t="s">
        <v>368</v>
      </c>
      <c r="B223" t="s">
        <v>369</v>
      </c>
      <c r="C223" s="17"/>
      <c r="D223" s="17" t="s">
        <v>369</v>
      </c>
      <c r="E223" s="17"/>
      <c r="F223" s="17">
        <v>15</v>
      </c>
      <c r="G223" s="17">
        <f t="shared" si="51"/>
        <v>15</v>
      </c>
      <c r="H223" s="17"/>
      <c r="I223" s="17" t="s">
        <v>369</v>
      </c>
      <c r="J223" s="17"/>
      <c r="K223" s="17">
        <v>15.5</v>
      </c>
      <c r="L223" s="17">
        <f t="shared" si="53"/>
        <v>15.5</v>
      </c>
      <c r="M223" s="17"/>
      <c r="N223" s="17" t="s">
        <v>369</v>
      </c>
      <c r="O223" s="17"/>
      <c r="P223" s="17">
        <v>16</v>
      </c>
      <c r="Q223" s="17">
        <f t="shared" si="52"/>
        <v>16</v>
      </c>
      <c r="R223" s="17">
        <f t="shared" si="43"/>
        <v>15.666666666666666</v>
      </c>
      <c r="T223" s="7">
        <f t="shared" si="50"/>
        <v>8.2308002708808342E-5</v>
      </c>
      <c r="V223" s="28">
        <f>+claims!D223</f>
        <v>0</v>
      </c>
      <c r="W223" s="28">
        <f>+claims!E223</f>
        <v>0</v>
      </c>
      <c r="X223" s="28">
        <f>+claims!F223</f>
        <v>0</v>
      </c>
      <c r="Z223" s="7">
        <f t="shared" si="45"/>
        <v>0</v>
      </c>
      <c r="AA223" s="7">
        <f t="shared" si="46"/>
        <v>0</v>
      </c>
      <c r="AB223" s="7">
        <f t="shared" si="47"/>
        <v>0</v>
      </c>
      <c r="AD223" s="7">
        <f t="shared" si="49"/>
        <v>0</v>
      </c>
    </row>
    <row r="224" spans="1:30" outlineLevel="1" x14ac:dyDescent="0.2">
      <c r="A224" t="s">
        <v>370</v>
      </c>
      <c r="B224" t="s">
        <v>371</v>
      </c>
      <c r="C224" s="17"/>
      <c r="D224" s="17" t="s">
        <v>371</v>
      </c>
      <c r="E224" s="17"/>
      <c r="F224" s="17">
        <v>23</v>
      </c>
      <c r="G224" s="17">
        <f t="shared" si="51"/>
        <v>23</v>
      </c>
      <c r="H224" s="17"/>
      <c r="I224" s="17" t="s">
        <v>371</v>
      </c>
      <c r="J224" s="17"/>
      <c r="K224" s="17">
        <v>22</v>
      </c>
      <c r="L224" s="17">
        <f t="shared" si="53"/>
        <v>22</v>
      </c>
      <c r="M224" s="17"/>
      <c r="N224" s="17" t="s">
        <v>371</v>
      </c>
      <c r="O224" s="17"/>
      <c r="P224" s="17">
        <v>21.5</v>
      </c>
      <c r="Q224" s="17">
        <f t="shared" si="52"/>
        <v>21.5</v>
      </c>
      <c r="R224" s="17">
        <f t="shared" si="43"/>
        <v>21.916666666666668</v>
      </c>
      <c r="T224" s="7">
        <f t="shared" si="50"/>
        <v>1.1514364208732232E-4</v>
      </c>
      <c r="V224" s="28">
        <f>+claims!D224</f>
        <v>0</v>
      </c>
      <c r="W224" s="28">
        <f>+claims!E224</f>
        <v>0</v>
      </c>
      <c r="X224" s="28">
        <f>+claims!F224</f>
        <v>1</v>
      </c>
      <c r="Z224" s="7">
        <f t="shared" si="45"/>
        <v>0</v>
      </c>
      <c r="AA224" s="7">
        <f t="shared" si="46"/>
        <v>0</v>
      </c>
      <c r="AB224" s="7">
        <f t="shared" si="47"/>
        <v>0.01</v>
      </c>
      <c r="AD224" s="7">
        <f t="shared" si="49"/>
        <v>5.0000000000000001E-3</v>
      </c>
    </row>
    <row r="225" spans="1:30" outlineLevel="1" x14ac:dyDescent="0.2">
      <c r="A225" t="s">
        <v>372</v>
      </c>
      <c r="B225" t="s">
        <v>373</v>
      </c>
      <c r="C225" s="17"/>
      <c r="D225" s="17" t="s">
        <v>373</v>
      </c>
      <c r="E225" s="17"/>
      <c r="F225" s="17">
        <v>18</v>
      </c>
      <c r="G225" s="17">
        <f t="shared" si="51"/>
        <v>18</v>
      </c>
      <c r="H225" s="17"/>
      <c r="I225" s="17" t="s">
        <v>373</v>
      </c>
      <c r="J225" s="17"/>
      <c r="K225" s="17">
        <v>17</v>
      </c>
      <c r="L225" s="17">
        <f t="shared" si="53"/>
        <v>17</v>
      </c>
      <c r="M225" s="17"/>
      <c r="N225" s="17" t="s">
        <v>373</v>
      </c>
      <c r="O225" s="17"/>
      <c r="P225" s="17">
        <v>17</v>
      </c>
      <c r="Q225" s="17">
        <f t="shared" si="52"/>
        <v>17</v>
      </c>
      <c r="R225" s="17">
        <f t="shared" si="43"/>
        <v>17.166666666666668</v>
      </c>
      <c r="T225" s="7">
        <f t="shared" si="50"/>
        <v>9.018855615965171E-5</v>
      </c>
      <c r="V225" s="28">
        <f>+claims!D225</f>
        <v>0</v>
      </c>
      <c r="W225" s="28">
        <f>+claims!E225</f>
        <v>0</v>
      </c>
      <c r="X225" s="28">
        <f>+claims!F225</f>
        <v>0</v>
      </c>
      <c r="Z225" s="7">
        <f t="shared" si="45"/>
        <v>0</v>
      </c>
      <c r="AA225" s="7">
        <f t="shared" si="46"/>
        <v>0</v>
      </c>
      <c r="AB225" s="7">
        <f t="shared" si="47"/>
        <v>0</v>
      </c>
      <c r="AD225" s="7">
        <f t="shared" si="49"/>
        <v>0</v>
      </c>
    </row>
    <row r="226" spans="1:30" outlineLevel="1" x14ac:dyDescent="0.2">
      <c r="A226" t="s">
        <v>374</v>
      </c>
      <c r="B226" t="s">
        <v>375</v>
      </c>
      <c r="C226" s="17"/>
      <c r="D226" s="17" t="s">
        <v>375</v>
      </c>
      <c r="E226" s="17"/>
      <c r="F226" s="17">
        <v>9.5</v>
      </c>
      <c r="G226" s="17">
        <f t="shared" si="51"/>
        <v>9.5</v>
      </c>
      <c r="H226" s="17"/>
      <c r="I226" s="17" t="s">
        <v>375</v>
      </c>
      <c r="J226" s="17"/>
      <c r="K226" s="17">
        <v>10.5</v>
      </c>
      <c r="L226" s="17">
        <f t="shared" si="53"/>
        <v>10.5</v>
      </c>
      <c r="M226" s="17"/>
      <c r="N226" s="17" t="s">
        <v>375</v>
      </c>
      <c r="O226" s="17"/>
      <c r="P226" s="17">
        <v>10.5</v>
      </c>
      <c r="Q226" s="17">
        <f t="shared" si="52"/>
        <v>10.5</v>
      </c>
      <c r="R226" s="17">
        <f t="shared" si="43"/>
        <v>10.333333333333334</v>
      </c>
      <c r="T226" s="7">
        <f t="shared" si="50"/>
        <v>5.4288257105809766E-5</v>
      </c>
      <c r="V226" s="28">
        <f>+claims!D226</f>
        <v>0</v>
      </c>
      <c r="W226" s="28">
        <f>+claims!E226</f>
        <v>0</v>
      </c>
      <c r="X226" s="28">
        <f>+claims!F226</f>
        <v>0</v>
      </c>
      <c r="Z226" s="7">
        <f t="shared" si="45"/>
        <v>0</v>
      </c>
      <c r="AA226" s="7">
        <f t="shared" si="46"/>
        <v>0</v>
      </c>
      <c r="AB226" s="7">
        <f t="shared" si="47"/>
        <v>0</v>
      </c>
      <c r="AD226" s="7">
        <f t="shared" si="49"/>
        <v>0</v>
      </c>
    </row>
    <row r="227" spans="1:30" outlineLevel="1" x14ac:dyDescent="0.2">
      <c r="A227" t="s">
        <v>376</v>
      </c>
      <c r="B227" t="s">
        <v>377</v>
      </c>
      <c r="C227" s="17"/>
      <c r="D227" s="17" t="s">
        <v>377</v>
      </c>
      <c r="E227" s="17"/>
      <c r="F227" s="17">
        <v>177</v>
      </c>
      <c r="G227" s="17">
        <f t="shared" si="51"/>
        <v>177</v>
      </c>
      <c r="H227" s="17"/>
      <c r="I227" s="17" t="s">
        <v>377</v>
      </c>
      <c r="J227" s="17"/>
      <c r="K227" s="17">
        <v>195.5</v>
      </c>
      <c r="L227" s="17">
        <f t="shared" si="53"/>
        <v>195.5</v>
      </c>
      <c r="M227" s="17"/>
      <c r="N227" s="17" t="s">
        <v>377</v>
      </c>
      <c r="O227" s="17"/>
      <c r="P227" s="17">
        <v>172.5</v>
      </c>
      <c r="Q227" s="17">
        <f t="shared" si="52"/>
        <v>172.5</v>
      </c>
      <c r="R227" s="17">
        <f t="shared" si="43"/>
        <v>180.91666666666666</v>
      </c>
      <c r="T227" s="7">
        <f t="shared" si="50"/>
        <v>9.5048230787671761E-4</v>
      </c>
      <c r="V227" s="28">
        <f>+claims!D227</f>
        <v>9</v>
      </c>
      <c r="W227" s="28">
        <f>+claims!E227</f>
        <v>8</v>
      </c>
      <c r="X227" s="28">
        <f>+claims!F227</f>
        <v>2</v>
      </c>
      <c r="Z227" s="7">
        <f t="shared" si="45"/>
        <v>5.0847457627118647E-2</v>
      </c>
      <c r="AA227" s="7">
        <f t="shared" si="46"/>
        <v>4.0920716112531973E-2</v>
      </c>
      <c r="AB227" s="7">
        <f t="shared" si="47"/>
        <v>1.1594202898550725E-2</v>
      </c>
      <c r="AD227" s="7">
        <f t="shared" si="49"/>
        <v>2.7911916424639124E-2</v>
      </c>
    </row>
    <row r="228" spans="1:30" outlineLevel="1" x14ac:dyDescent="0.2">
      <c r="A228" t="s">
        <v>378</v>
      </c>
      <c r="B228" t="s">
        <v>379</v>
      </c>
      <c r="C228" s="17"/>
      <c r="D228" s="17" t="s">
        <v>379</v>
      </c>
      <c r="E228" s="17"/>
      <c r="F228" s="17">
        <v>23</v>
      </c>
      <c r="G228" s="17">
        <f t="shared" si="51"/>
        <v>23</v>
      </c>
      <c r="H228" s="17"/>
      <c r="I228" s="17" t="s">
        <v>379</v>
      </c>
      <c r="J228" s="17"/>
      <c r="K228" s="17">
        <v>22</v>
      </c>
      <c r="L228" s="17">
        <f t="shared" si="53"/>
        <v>22</v>
      </c>
      <c r="M228" s="17"/>
      <c r="N228" s="17" t="s">
        <v>379</v>
      </c>
      <c r="O228" s="17"/>
      <c r="P228" s="17">
        <v>23</v>
      </c>
      <c r="Q228" s="17">
        <f t="shared" si="52"/>
        <v>23</v>
      </c>
      <c r="R228" s="17">
        <f t="shared" si="43"/>
        <v>22.666666666666668</v>
      </c>
      <c r="T228" s="7">
        <f t="shared" si="50"/>
        <v>1.19083918812744E-4</v>
      </c>
      <c r="V228" s="28">
        <f>+claims!D228</f>
        <v>0</v>
      </c>
      <c r="W228" s="28">
        <f>+claims!E228</f>
        <v>0</v>
      </c>
      <c r="X228" s="28">
        <f>+claims!F228</f>
        <v>0</v>
      </c>
      <c r="Z228" s="7">
        <f t="shared" si="45"/>
        <v>0</v>
      </c>
      <c r="AA228" s="7">
        <f t="shared" si="46"/>
        <v>0</v>
      </c>
      <c r="AB228" s="7">
        <f t="shared" si="47"/>
        <v>0</v>
      </c>
      <c r="AD228" s="7">
        <f t="shared" si="49"/>
        <v>0</v>
      </c>
    </row>
    <row r="229" spans="1:30" outlineLevel="1" x14ac:dyDescent="0.2">
      <c r="A229" t="s">
        <v>380</v>
      </c>
      <c r="B229" t="s">
        <v>381</v>
      </c>
      <c r="C229" s="17"/>
      <c r="D229" s="17" t="s">
        <v>381</v>
      </c>
      <c r="E229" s="17"/>
      <c r="F229" s="17">
        <v>11</v>
      </c>
      <c r="G229" s="17">
        <f t="shared" si="51"/>
        <v>11</v>
      </c>
      <c r="H229" s="17"/>
      <c r="I229" s="17" t="s">
        <v>381</v>
      </c>
      <c r="J229" s="17"/>
      <c r="K229" s="17">
        <v>12</v>
      </c>
      <c r="L229" s="17">
        <f t="shared" si="53"/>
        <v>12</v>
      </c>
      <c r="M229" s="17"/>
      <c r="N229" s="17" t="s">
        <v>381</v>
      </c>
      <c r="O229" s="17"/>
      <c r="P229" s="17">
        <v>12</v>
      </c>
      <c r="Q229" s="17">
        <f t="shared" si="52"/>
        <v>12</v>
      </c>
      <c r="R229" s="17">
        <f t="shared" ref="R229:R262" si="54">IF(G229&gt;0,(+G229+(L229*2)+(Q229*3))/6,IF(L229&gt;0,((L229*2)+(Q229*3))/5,Q229))</f>
        <v>11.833333333333334</v>
      </c>
      <c r="T229" s="7">
        <f t="shared" si="50"/>
        <v>6.216881055665312E-5</v>
      </c>
      <c r="V229" s="28">
        <f>+claims!D229</f>
        <v>0</v>
      </c>
      <c r="W229" s="28">
        <f>+claims!E229</f>
        <v>0</v>
      </c>
      <c r="X229" s="28">
        <f>+claims!F229</f>
        <v>0</v>
      </c>
      <c r="Z229" s="7">
        <f t="shared" si="45"/>
        <v>0</v>
      </c>
      <c r="AA229" s="7">
        <f t="shared" si="46"/>
        <v>0</v>
      </c>
      <c r="AB229" s="7">
        <f t="shared" si="47"/>
        <v>0</v>
      </c>
      <c r="AD229" s="7">
        <f t="shared" si="49"/>
        <v>0</v>
      </c>
    </row>
    <row r="230" spans="1:30" outlineLevel="1" x14ac:dyDescent="0.2">
      <c r="A230" t="s">
        <v>382</v>
      </c>
      <c r="B230" t="s">
        <v>383</v>
      </c>
      <c r="C230" s="17"/>
      <c r="D230" s="17" t="s">
        <v>383</v>
      </c>
      <c r="E230" s="17"/>
      <c r="F230" s="17">
        <v>15</v>
      </c>
      <c r="G230" s="17">
        <f t="shared" si="51"/>
        <v>15</v>
      </c>
      <c r="H230" s="17"/>
      <c r="I230" s="17" t="s">
        <v>383</v>
      </c>
      <c r="J230" s="17"/>
      <c r="K230" s="17">
        <v>14.5</v>
      </c>
      <c r="L230" s="17">
        <f t="shared" si="53"/>
        <v>14.5</v>
      </c>
      <c r="M230" s="17"/>
      <c r="N230" s="17" t="s">
        <v>383</v>
      </c>
      <c r="O230" s="17"/>
      <c r="P230" s="17">
        <v>15.5</v>
      </c>
      <c r="Q230" s="17">
        <f t="shared" si="52"/>
        <v>15.5</v>
      </c>
      <c r="R230" s="17">
        <f t="shared" si="54"/>
        <v>15.083333333333334</v>
      </c>
      <c r="T230" s="7">
        <f t="shared" si="50"/>
        <v>7.9243343033480378E-5</v>
      </c>
      <c r="V230" s="28">
        <f>+claims!D230</f>
        <v>0</v>
      </c>
      <c r="W230" s="28">
        <f>+claims!E230</f>
        <v>0</v>
      </c>
      <c r="X230" s="28">
        <f>+claims!F230</f>
        <v>0</v>
      </c>
      <c r="Z230" s="7">
        <f t="shared" si="45"/>
        <v>0</v>
      </c>
      <c r="AA230" s="7">
        <f t="shared" si="46"/>
        <v>0</v>
      </c>
      <c r="AB230" s="7">
        <f t="shared" si="47"/>
        <v>0</v>
      </c>
      <c r="AD230" s="7">
        <f t="shared" si="49"/>
        <v>0</v>
      </c>
    </row>
    <row r="231" spans="1:30" outlineLevel="1" x14ac:dyDescent="0.2">
      <c r="A231" t="s">
        <v>384</v>
      </c>
      <c r="B231" t="s">
        <v>385</v>
      </c>
      <c r="C231" s="17"/>
      <c r="D231" s="17" t="s">
        <v>385</v>
      </c>
      <c r="E231" s="17"/>
      <c r="F231" s="17">
        <v>36</v>
      </c>
      <c r="G231" s="17">
        <f t="shared" si="51"/>
        <v>36</v>
      </c>
      <c r="H231" s="17"/>
      <c r="I231" s="17" t="s">
        <v>385</v>
      </c>
      <c r="J231" s="17"/>
      <c r="K231" s="17">
        <v>35</v>
      </c>
      <c r="L231" s="17">
        <f t="shared" si="53"/>
        <v>35</v>
      </c>
      <c r="M231" s="17"/>
      <c r="N231" s="17" t="s">
        <v>385</v>
      </c>
      <c r="O231" s="17"/>
      <c r="P231" s="17">
        <v>36</v>
      </c>
      <c r="Q231" s="17">
        <f t="shared" si="52"/>
        <v>36</v>
      </c>
      <c r="R231" s="17">
        <f t="shared" si="54"/>
        <v>35.666666666666664</v>
      </c>
      <c r="T231" s="7">
        <f t="shared" ref="T231:T262" si="55">+R231/$R$265</f>
        <v>1.8738204872005302E-4</v>
      </c>
      <c r="V231" s="28">
        <f>+claims!D231</f>
        <v>0</v>
      </c>
      <c r="W231" s="28">
        <f>+claims!E231</f>
        <v>1</v>
      </c>
      <c r="X231" s="28">
        <f>+claims!F231</f>
        <v>0</v>
      </c>
      <c r="Z231" s="7">
        <f t="shared" si="45"/>
        <v>0</v>
      </c>
      <c r="AA231" s="7">
        <f t="shared" si="46"/>
        <v>0.01</v>
      </c>
      <c r="AB231" s="7">
        <f t="shared" si="47"/>
        <v>0</v>
      </c>
      <c r="AD231" s="7">
        <f t="shared" si="49"/>
        <v>3.3333333333333335E-3</v>
      </c>
    </row>
    <row r="232" spans="1:30" outlineLevel="1" x14ac:dyDescent="0.2">
      <c r="A232" t="s">
        <v>522</v>
      </c>
      <c r="B232" t="s">
        <v>523</v>
      </c>
      <c r="C232" s="17"/>
      <c r="D232" s="17" t="s">
        <v>523</v>
      </c>
      <c r="E232" s="17"/>
      <c r="F232" s="17">
        <v>4.5</v>
      </c>
      <c r="G232" s="17">
        <f>AVERAGE(C232:F232)</f>
        <v>4.5</v>
      </c>
      <c r="H232" s="17"/>
      <c r="I232" s="17" t="s">
        <v>523</v>
      </c>
      <c r="J232" s="17"/>
      <c r="K232" s="17">
        <v>4</v>
      </c>
      <c r="L232" s="17">
        <f>AVERAGE(H232:K232)</f>
        <v>4</v>
      </c>
      <c r="M232" s="17"/>
      <c r="N232" s="17" t="s">
        <v>523</v>
      </c>
      <c r="O232" s="17"/>
      <c r="P232" s="17">
        <v>5.5</v>
      </c>
      <c r="Q232" s="17">
        <f>AVERAGE(M232:P232)</f>
        <v>5.5</v>
      </c>
      <c r="R232" s="17">
        <f>IF(G232&gt;0,(+G232+(L232*2)+(Q232*3))/6,IF(L232&gt;0,((L232*2)+(Q232*3))/5,Q232))</f>
        <v>4.833333333333333</v>
      </c>
      <c r="T232" s="7">
        <f t="shared" si="55"/>
        <v>2.5392894452717466E-5</v>
      </c>
      <c r="V232" s="28">
        <f>+claims!D232</f>
        <v>0</v>
      </c>
      <c r="W232" s="28">
        <f>+claims!E232</f>
        <v>0</v>
      </c>
      <c r="X232" s="28">
        <f>+claims!F232</f>
        <v>0</v>
      </c>
      <c r="Z232" s="7">
        <f>IF(G232&gt;100,IF(V232&lt;1,0,+V232/G232),IF(V232&lt;1,0,+V232/100))</f>
        <v>0</v>
      </c>
      <c r="AA232" s="7">
        <f>IF(L232&gt;100,IF(W232&lt;1,0,+W232/L232),IF(W232&lt;1,0,+W232/100))</f>
        <v>0</v>
      </c>
      <c r="AB232" s="7">
        <f>IF(Q232&gt;100,IF(X232&lt;1,0,+X232/Q232),IF(X232&lt;1,0,+X232/100))</f>
        <v>0</v>
      </c>
      <c r="AD232" s="7">
        <f t="shared" si="49"/>
        <v>0</v>
      </c>
    </row>
    <row r="233" spans="1:30" outlineLevel="1" x14ac:dyDescent="0.2">
      <c r="A233" t="s">
        <v>386</v>
      </c>
      <c r="B233" t="s">
        <v>387</v>
      </c>
      <c r="C233" s="17"/>
      <c r="D233" s="17" t="s">
        <v>387</v>
      </c>
      <c r="E233" s="17"/>
      <c r="F233" s="17">
        <v>19</v>
      </c>
      <c r="G233" s="17">
        <f t="shared" si="51"/>
        <v>19</v>
      </c>
      <c r="H233" s="17"/>
      <c r="I233" s="17" t="s">
        <v>387</v>
      </c>
      <c r="J233" s="17"/>
      <c r="K233" s="17">
        <v>16</v>
      </c>
      <c r="L233" s="17">
        <f t="shared" si="53"/>
        <v>16</v>
      </c>
      <c r="M233" s="17"/>
      <c r="N233" s="17" t="s">
        <v>387</v>
      </c>
      <c r="O233" s="17"/>
      <c r="P233" s="17">
        <v>24.5</v>
      </c>
      <c r="Q233" s="17">
        <f t="shared" si="52"/>
        <v>24.5</v>
      </c>
      <c r="R233" s="17">
        <f t="shared" si="54"/>
        <v>20.75</v>
      </c>
      <c r="T233" s="7">
        <f t="shared" si="55"/>
        <v>1.0901432273666637E-4</v>
      </c>
      <c r="V233" s="28">
        <f>+claims!D233</f>
        <v>0</v>
      </c>
      <c r="W233" s="28">
        <f>+claims!E233</f>
        <v>0</v>
      </c>
      <c r="X233" s="28">
        <f>+claims!F233</f>
        <v>2</v>
      </c>
      <c r="Z233" s="7">
        <f t="shared" ref="Z233:Z265" si="56">IF(G233&gt;100,IF(V233&lt;1,0,+V233/G233),IF(V233&lt;1,0,+V233/100))</f>
        <v>0</v>
      </c>
      <c r="AA233" s="7">
        <f t="shared" ref="AA233:AA262" si="57">IF(L233&gt;100,IF(W233&lt;1,0,+W233/L233),IF(W233&lt;1,0,+W233/100))</f>
        <v>0</v>
      </c>
      <c r="AB233" s="7">
        <f t="shared" si="47"/>
        <v>0.02</v>
      </c>
      <c r="AD233" s="7">
        <f t="shared" si="49"/>
        <v>0.01</v>
      </c>
    </row>
    <row r="234" spans="1:30" outlineLevel="1" x14ac:dyDescent="0.2">
      <c r="A234" t="s">
        <v>388</v>
      </c>
      <c r="B234" t="s">
        <v>389</v>
      </c>
      <c r="C234" s="17"/>
      <c r="D234" s="17" t="s">
        <v>389</v>
      </c>
      <c r="E234" s="17"/>
      <c r="F234" s="17">
        <v>23</v>
      </c>
      <c r="G234" s="17">
        <f t="shared" si="51"/>
        <v>23</v>
      </c>
      <c r="H234" s="17"/>
      <c r="I234" s="17" t="s">
        <v>389</v>
      </c>
      <c r="J234" s="17"/>
      <c r="K234" s="17">
        <v>22</v>
      </c>
      <c r="L234" s="17">
        <f t="shared" si="53"/>
        <v>22</v>
      </c>
      <c r="M234" s="17"/>
      <c r="N234" s="17" t="s">
        <v>389</v>
      </c>
      <c r="O234" s="17"/>
      <c r="P234" s="17">
        <v>19</v>
      </c>
      <c r="Q234" s="17">
        <f t="shared" si="52"/>
        <v>19</v>
      </c>
      <c r="R234" s="17">
        <f t="shared" si="54"/>
        <v>20.666666666666668</v>
      </c>
      <c r="T234" s="7">
        <f t="shared" si="55"/>
        <v>1.0857651421161953E-4</v>
      </c>
      <c r="V234" s="28">
        <f>+claims!D234</f>
        <v>0</v>
      </c>
      <c r="W234" s="28">
        <f>+claims!E234</f>
        <v>0</v>
      </c>
      <c r="X234" s="28">
        <f>+claims!F234</f>
        <v>0</v>
      </c>
      <c r="Z234" s="7">
        <f t="shared" si="56"/>
        <v>0</v>
      </c>
      <c r="AA234" s="7">
        <f t="shared" si="57"/>
        <v>0</v>
      </c>
      <c r="AB234" s="7">
        <f t="shared" si="47"/>
        <v>0</v>
      </c>
      <c r="AD234" s="7">
        <f t="shared" si="49"/>
        <v>0</v>
      </c>
    </row>
    <row r="235" spans="1:30" outlineLevel="1" x14ac:dyDescent="0.2">
      <c r="A235" t="s">
        <v>390</v>
      </c>
      <c r="B235" t="s">
        <v>391</v>
      </c>
      <c r="C235" s="17"/>
      <c r="D235" s="17" t="s">
        <v>391</v>
      </c>
      <c r="E235" s="17"/>
      <c r="F235" s="17">
        <v>79</v>
      </c>
      <c r="G235" s="17">
        <f t="shared" si="51"/>
        <v>79</v>
      </c>
      <c r="H235" s="17"/>
      <c r="I235" s="17" t="s">
        <v>391</v>
      </c>
      <c r="J235" s="17"/>
      <c r="K235" s="17">
        <v>75</v>
      </c>
      <c r="L235" s="17">
        <f t="shared" si="53"/>
        <v>75</v>
      </c>
      <c r="M235" s="17"/>
      <c r="N235" s="17" t="s">
        <v>391</v>
      </c>
      <c r="O235" s="17"/>
      <c r="P235" s="17">
        <v>72</v>
      </c>
      <c r="Q235" s="17">
        <f t="shared" si="52"/>
        <v>72</v>
      </c>
      <c r="R235" s="17">
        <f t="shared" si="54"/>
        <v>74.166666666666671</v>
      </c>
      <c r="T235" s="7">
        <f t="shared" si="55"/>
        <v>3.896495872916991E-4</v>
      </c>
      <c r="V235" s="28">
        <f>+claims!D235</f>
        <v>3</v>
      </c>
      <c r="W235" s="28">
        <f>+claims!E235</f>
        <v>2</v>
      </c>
      <c r="X235" s="28">
        <f>+claims!F235</f>
        <v>1</v>
      </c>
      <c r="Z235" s="7">
        <f t="shared" si="56"/>
        <v>0.03</v>
      </c>
      <c r="AA235" s="7">
        <f t="shared" si="57"/>
        <v>0.02</v>
      </c>
      <c r="AB235" s="7">
        <f t="shared" si="47"/>
        <v>0.01</v>
      </c>
      <c r="AD235" s="7">
        <f t="shared" si="49"/>
        <v>1.6666666666666666E-2</v>
      </c>
    </row>
    <row r="236" spans="1:30" outlineLevel="1" x14ac:dyDescent="0.2">
      <c r="A236" t="s">
        <v>392</v>
      </c>
      <c r="B236" t="s">
        <v>393</v>
      </c>
      <c r="C236" s="17"/>
      <c r="D236" s="17" t="s">
        <v>393</v>
      </c>
      <c r="E236" s="17"/>
      <c r="F236" s="17">
        <v>11</v>
      </c>
      <c r="G236" s="17">
        <f t="shared" si="51"/>
        <v>11</v>
      </c>
      <c r="H236" s="17"/>
      <c r="I236" s="17" t="s">
        <v>393</v>
      </c>
      <c r="J236" s="17"/>
      <c r="K236" s="17">
        <v>10</v>
      </c>
      <c r="L236" s="17">
        <f t="shared" si="53"/>
        <v>10</v>
      </c>
      <c r="M236" s="17"/>
      <c r="N236" s="17" t="s">
        <v>393</v>
      </c>
      <c r="O236" s="17"/>
      <c r="P236" s="17">
        <v>10</v>
      </c>
      <c r="Q236" s="17">
        <f t="shared" si="52"/>
        <v>10</v>
      </c>
      <c r="R236" s="17">
        <f t="shared" si="54"/>
        <v>10.166666666666666</v>
      </c>
      <c r="T236" s="7">
        <f t="shared" si="55"/>
        <v>5.3412640055716052E-5</v>
      </c>
      <c r="V236" s="28">
        <f>+claims!D236</f>
        <v>0</v>
      </c>
      <c r="W236" s="28">
        <f>+claims!E236</f>
        <v>0</v>
      </c>
      <c r="X236" s="28">
        <f>+claims!F236</f>
        <v>0</v>
      </c>
      <c r="Z236" s="7">
        <f t="shared" si="56"/>
        <v>0</v>
      </c>
      <c r="AA236" s="7">
        <f t="shared" si="57"/>
        <v>0</v>
      </c>
      <c r="AB236" s="7">
        <f t="shared" si="47"/>
        <v>0</v>
      </c>
      <c r="AD236" s="7">
        <f t="shared" si="49"/>
        <v>0</v>
      </c>
    </row>
    <row r="237" spans="1:30" outlineLevel="1" x14ac:dyDescent="0.2">
      <c r="A237" t="s">
        <v>394</v>
      </c>
      <c r="B237" t="s">
        <v>395</v>
      </c>
      <c r="C237" s="17"/>
      <c r="D237" s="17" t="s">
        <v>395</v>
      </c>
      <c r="E237" s="17"/>
      <c r="F237" s="17">
        <v>11.5</v>
      </c>
      <c r="G237" s="17">
        <f t="shared" si="51"/>
        <v>11.5</v>
      </c>
      <c r="H237" s="17"/>
      <c r="I237" s="17" t="s">
        <v>395</v>
      </c>
      <c r="J237" s="17"/>
      <c r="K237" s="17">
        <v>13.5</v>
      </c>
      <c r="L237" s="17">
        <f t="shared" si="53"/>
        <v>13.5</v>
      </c>
      <c r="M237" s="17"/>
      <c r="N237" s="17" t="s">
        <v>395</v>
      </c>
      <c r="O237" s="17"/>
      <c r="P237" s="17">
        <v>12</v>
      </c>
      <c r="Q237" s="17">
        <f t="shared" ref="Q237:Q262" si="58">AVERAGE(M237:P237)</f>
        <v>12</v>
      </c>
      <c r="R237" s="17">
        <f t="shared" si="54"/>
        <v>12.416666666666666</v>
      </c>
      <c r="T237" s="7">
        <f t="shared" si="55"/>
        <v>6.5233470231981083E-5</v>
      </c>
      <c r="V237" s="28">
        <f>+claims!D237</f>
        <v>0</v>
      </c>
      <c r="W237" s="28">
        <f>+claims!E237</f>
        <v>0</v>
      </c>
      <c r="X237" s="28">
        <f>+claims!F237</f>
        <v>0</v>
      </c>
      <c r="Z237" s="7">
        <f t="shared" si="56"/>
        <v>0</v>
      </c>
      <c r="AA237" s="7">
        <f t="shared" si="57"/>
        <v>0</v>
      </c>
      <c r="AB237" s="7">
        <f t="shared" ref="AB237:AB262" si="59">IF(Q237&gt;100,IF(X237&lt;1,0,+X237/Q237),IF(X237&lt;1,0,+X237/100))</f>
        <v>0</v>
      </c>
      <c r="AD237" s="7">
        <f t="shared" si="49"/>
        <v>0</v>
      </c>
    </row>
    <row r="238" spans="1:30" outlineLevel="1" x14ac:dyDescent="0.2">
      <c r="A238" t="s">
        <v>396</v>
      </c>
      <c r="B238" t="s">
        <v>397</v>
      </c>
      <c r="C238" s="17"/>
      <c r="D238" s="17" t="s">
        <v>397</v>
      </c>
      <c r="E238" s="17"/>
      <c r="F238" s="17">
        <v>14</v>
      </c>
      <c r="G238" s="17">
        <f t="shared" si="51"/>
        <v>14</v>
      </c>
      <c r="H238" s="17"/>
      <c r="I238" s="17" t="s">
        <v>397</v>
      </c>
      <c r="J238" s="17"/>
      <c r="K238" s="17">
        <v>11</v>
      </c>
      <c r="L238" s="17">
        <f t="shared" si="53"/>
        <v>11</v>
      </c>
      <c r="M238" s="17"/>
      <c r="N238" s="17" t="s">
        <v>397</v>
      </c>
      <c r="O238" s="17"/>
      <c r="P238" s="17">
        <v>10</v>
      </c>
      <c r="Q238" s="17">
        <f t="shared" si="58"/>
        <v>10</v>
      </c>
      <c r="R238" s="17">
        <f t="shared" si="54"/>
        <v>11</v>
      </c>
      <c r="T238" s="7">
        <f t="shared" si="55"/>
        <v>5.7790725306184586E-5</v>
      </c>
      <c r="V238" s="28">
        <f>+claims!D238</f>
        <v>0</v>
      </c>
      <c r="W238" s="28">
        <f>+claims!E238</f>
        <v>0</v>
      </c>
      <c r="X238" s="28">
        <f>+claims!F238</f>
        <v>0</v>
      </c>
      <c r="Z238" s="7">
        <f t="shared" si="56"/>
        <v>0</v>
      </c>
      <c r="AA238" s="7">
        <f t="shared" si="57"/>
        <v>0</v>
      </c>
      <c r="AB238" s="7">
        <f t="shared" si="59"/>
        <v>0</v>
      </c>
      <c r="AD238" s="7">
        <f t="shared" si="49"/>
        <v>0</v>
      </c>
    </row>
    <row r="239" spans="1:30" outlineLevel="1" x14ac:dyDescent="0.2">
      <c r="A239" t="s">
        <v>398</v>
      </c>
      <c r="B239" t="s">
        <v>399</v>
      </c>
      <c r="C239" s="17"/>
      <c r="D239" s="17" t="s">
        <v>399</v>
      </c>
      <c r="E239" s="17"/>
      <c r="F239" s="17">
        <v>65.5</v>
      </c>
      <c r="G239" s="17">
        <f t="shared" si="51"/>
        <v>65.5</v>
      </c>
      <c r="H239" s="17"/>
      <c r="I239" s="17" t="s">
        <v>399</v>
      </c>
      <c r="J239" s="17"/>
      <c r="K239" s="17">
        <v>65.5</v>
      </c>
      <c r="L239" s="17">
        <f t="shared" si="53"/>
        <v>65.5</v>
      </c>
      <c r="M239" s="17"/>
      <c r="N239" s="17" t="s">
        <v>399</v>
      </c>
      <c r="O239" s="17"/>
      <c r="P239" s="17">
        <v>62.5</v>
      </c>
      <c r="Q239" s="17">
        <f t="shared" si="58"/>
        <v>62.5</v>
      </c>
      <c r="R239" s="17">
        <f t="shared" si="54"/>
        <v>64</v>
      </c>
      <c r="T239" s="7">
        <f t="shared" si="55"/>
        <v>3.3623694723598302E-4</v>
      </c>
      <c r="V239" s="28">
        <f>+claims!D239</f>
        <v>3</v>
      </c>
      <c r="W239" s="28">
        <f>+claims!E239</f>
        <v>4</v>
      </c>
      <c r="X239" s="28">
        <f>+claims!F239</f>
        <v>3</v>
      </c>
      <c r="Z239" s="7">
        <f t="shared" si="56"/>
        <v>0.03</v>
      </c>
      <c r="AA239" s="7">
        <f t="shared" si="57"/>
        <v>0.04</v>
      </c>
      <c r="AB239" s="7">
        <f t="shared" si="59"/>
        <v>0.03</v>
      </c>
      <c r="AD239" s="7">
        <f t="shared" si="49"/>
        <v>3.3333333333333333E-2</v>
      </c>
    </row>
    <row r="240" spans="1:30" outlineLevel="1" x14ac:dyDescent="0.2">
      <c r="A240" t="s">
        <v>400</v>
      </c>
      <c r="B240" t="s">
        <v>401</v>
      </c>
      <c r="C240" s="17"/>
      <c r="D240" s="17" t="s">
        <v>401</v>
      </c>
      <c r="E240" s="17"/>
      <c r="F240" s="17">
        <v>5.5</v>
      </c>
      <c r="G240" s="17">
        <f t="shared" si="51"/>
        <v>5.5</v>
      </c>
      <c r="H240" s="17"/>
      <c r="I240" s="17" t="s">
        <v>401</v>
      </c>
      <c r="J240" s="17"/>
      <c r="K240" s="17">
        <v>11.5</v>
      </c>
      <c r="L240" s="17">
        <f t="shared" si="53"/>
        <v>11.5</v>
      </c>
      <c r="M240" s="17"/>
      <c r="N240" s="17" t="s">
        <v>401</v>
      </c>
      <c r="O240" s="17"/>
      <c r="P240" s="17">
        <v>12.5</v>
      </c>
      <c r="Q240" s="17">
        <f t="shared" si="58"/>
        <v>12.5</v>
      </c>
      <c r="R240" s="17">
        <f t="shared" si="54"/>
        <v>11</v>
      </c>
      <c r="T240" s="7">
        <f t="shared" si="55"/>
        <v>5.7790725306184586E-5</v>
      </c>
      <c r="V240" s="28">
        <f>+claims!D240</f>
        <v>0</v>
      </c>
      <c r="W240" s="28">
        <f>+claims!E240</f>
        <v>0</v>
      </c>
      <c r="X240" s="28">
        <f>+claims!F240</f>
        <v>0</v>
      </c>
      <c r="Z240" s="7">
        <f t="shared" si="56"/>
        <v>0</v>
      </c>
      <c r="AA240" s="7">
        <f t="shared" si="57"/>
        <v>0</v>
      </c>
      <c r="AB240" s="7">
        <f t="shared" si="59"/>
        <v>0</v>
      </c>
      <c r="AD240" s="7">
        <f t="shared" si="49"/>
        <v>0</v>
      </c>
    </row>
    <row r="241" spans="1:30" outlineLevel="1" x14ac:dyDescent="0.2">
      <c r="A241" t="s">
        <v>402</v>
      </c>
      <c r="B241" t="s">
        <v>403</v>
      </c>
      <c r="C241" s="17"/>
      <c r="D241" s="17" t="s">
        <v>403</v>
      </c>
      <c r="E241" s="17"/>
      <c r="F241" s="17">
        <v>91</v>
      </c>
      <c r="G241" s="17">
        <f t="shared" si="51"/>
        <v>91</v>
      </c>
      <c r="H241" s="17"/>
      <c r="I241" s="17" t="s">
        <v>403</v>
      </c>
      <c r="J241" s="17"/>
      <c r="K241" s="17">
        <v>88</v>
      </c>
      <c r="L241" s="17">
        <f t="shared" si="53"/>
        <v>88</v>
      </c>
      <c r="M241" s="17"/>
      <c r="N241" s="17" t="s">
        <v>403</v>
      </c>
      <c r="O241" s="17"/>
      <c r="P241" s="17">
        <v>83</v>
      </c>
      <c r="Q241" s="17">
        <f t="shared" si="58"/>
        <v>83</v>
      </c>
      <c r="R241" s="17">
        <f t="shared" si="54"/>
        <v>86</v>
      </c>
      <c r="T241" s="7">
        <f t="shared" si="55"/>
        <v>4.5181839784835218E-4</v>
      </c>
      <c r="V241" s="28">
        <f>+claims!D241</f>
        <v>1</v>
      </c>
      <c r="W241" s="28">
        <f>+claims!E241</f>
        <v>0</v>
      </c>
      <c r="X241" s="28">
        <f>+claims!F241</f>
        <v>0</v>
      </c>
      <c r="Z241" s="7">
        <f t="shared" si="56"/>
        <v>0.01</v>
      </c>
      <c r="AA241" s="7">
        <f t="shared" si="57"/>
        <v>0</v>
      </c>
      <c r="AB241" s="7">
        <f t="shared" si="59"/>
        <v>0</v>
      </c>
      <c r="AD241" s="7">
        <f t="shared" si="49"/>
        <v>1.6666666666666668E-3</v>
      </c>
    </row>
    <row r="242" spans="1:30" outlineLevel="1" x14ac:dyDescent="0.2">
      <c r="A242" t="s">
        <v>404</v>
      </c>
      <c r="B242" t="s">
        <v>405</v>
      </c>
      <c r="C242" s="17"/>
      <c r="D242" s="17" t="s">
        <v>405</v>
      </c>
      <c r="E242" s="17"/>
      <c r="F242" s="17">
        <v>18</v>
      </c>
      <c r="G242" s="17">
        <f t="shared" si="51"/>
        <v>18</v>
      </c>
      <c r="H242" s="17"/>
      <c r="I242" s="17" t="s">
        <v>405</v>
      </c>
      <c r="J242" s="17"/>
      <c r="K242" s="17">
        <v>18</v>
      </c>
      <c r="L242" s="17">
        <f t="shared" si="53"/>
        <v>18</v>
      </c>
      <c r="M242" s="17"/>
      <c r="N242" s="17" t="s">
        <v>405</v>
      </c>
      <c r="O242" s="17"/>
      <c r="P242" s="17">
        <v>18</v>
      </c>
      <c r="Q242" s="17">
        <f t="shared" si="58"/>
        <v>18</v>
      </c>
      <c r="R242" s="17">
        <f t="shared" si="54"/>
        <v>18</v>
      </c>
      <c r="T242" s="7">
        <f t="shared" si="55"/>
        <v>9.4566641410120223E-5</v>
      </c>
      <c r="V242" s="28">
        <f>+claims!D242</f>
        <v>0</v>
      </c>
      <c r="W242" s="28">
        <f>+claims!E242</f>
        <v>0</v>
      </c>
      <c r="X242" s="28">
        <f>+claims!F242</f>
        <v>0</v>
      </c>
      <c r="Z242" s="7">
        <f t="shared" si="56"/>
        <v>0</v>
      </c>
      <c r="AA242" s="7">
        <f t="shared" si="57"/>
        <v>0</v>
      </c>
      <c r="AB242" s="7">
        <f t="shared" si="59"/>
        <v>0</v>
      </c>
      <c r="AD242" s="7">
        <f t="shared" si="49"/>
        <v>0</v>
      </c>
    </row>
    <row r="243" spans="1:30" outlineLevel="1" x14ac:dyDescent="0.2">
      <c r="A243" t="s">
        <v>406</v>
      </c>
      <c r="B243" t="s">
        <v>407</v>
      </c>
      <c r="C243" s="17"/>
      <c r="D243" s="17" t="s">
        <v>407</v>
      </c>
      <c r="E243" s="17"/>
      <c r="F243" s="17">
        <v>358</v>
      </c>
      <c r="G243" s="17">
        <f t="shared" si="51"/>
        <v>358</v>
      </c>
      <c r="H243" s="17"/>
      <c r="I243" s="17" t="s">
        <v>407</v>
      </c>
      <c r="J243" s="17"/>
      <c r="K243" s="17">
        <v>355</v>
      </c>
      <c r="L243" s="17">
        <f t="shared" si="53"/>
        <v>355</v>
      </c>
      <c r="M243" s="17"/>
      <c r="N243" s="17" t="s">
        <v>407</v>
      </c>
      <c r="O243" s="17"/>
      <c r="P243" s="17">
        <v>343.5</v>
      </c>
      <c r="Q243" s="17">
        <f t="shared" si="58"/>
        <v>343.5</v>
      </c>
      <c r="R243" s="17">
        <f t="shared" si="54"/>
        <v>349.75</v>
      </c>
      <c r="T243" s="7">
        <f t="shared" si="55"/>
        <v>1.8374823796216417E-3</v>
      </c>
      <c r="V243" s="28">
        <f>+claims!D243</f>
        <v>12</v>
      </c>
      <c r="W243" s="28">
        <f>+claims!E243</f>
        <v>10</v>
      </c>
      <c r="X243" s="28">
        <f>+claims!F243</f>
        <v>7</v>
      </c>
      <c r="Z243" s="7">
        <f t="shared" si="56"/>
        <v>3.3519553072625698E-2</v>
      </c>
      <c r="AA243" s="7">
        <f t="shared" si="57"/>
        <v>2.8169014084507043E-2</v>
      </c>
      <c r="AB243" s="7">
        <f t="shared" si="59"/>
        <v>2.0378457059679767E-2</v>
      </c>
      <c r="AD243" s="7">
        <f t="shared" si="49"/>
        <v>2.516549207011318E-2</v>
      </c>
    </row>
    <row r="244" spans="1:30" outlineLevel="1" x14ac:dyDescent="0.2">
      <c r="A244" t="s">
        <v>408</v>
      </c>
      <c r="B244" t="s">
        <v>409</v>
      </c>
      <c r="C244" s="17"/>
      <c r="D244" s="17" t="s">
        <v>409</v>
      </c>
      <c r="E244" s="17"/>
      <c r="F244" s="17">
        <v>98.5</v>
      </c>
      <c r="G244" s="17">
        <f t="shared" si="51"/>
        <v>98.5</v>
      </c>
      <c r="H244" s="17"/>
      <c r="I244" s="17" t="s">
        <v>409</v>
      </c>
      <c r="J244" s="17"/>
      <c r="K244" s="17">
        <v>85</v>
      </c>
      <c r="L244" s="17">
        <f t="shared" si="53"/>
        <v>85</v>
      </c>
      <c r="M244" s="17"/>
      <c r="N244" s="17" t="s">
        <v>409</v>
      </c>
      <c r="O244" s="17"/>
      <c r="P244" s="17">
        <v>84</v>
      </c>
      <c r="Q244" s="17">
        <f t="shared" si="58"/>
        <v>84</v>
      </c>
      <c r="R244" s="17">
        <f t="shared" si="54"/>
        <v>86.75</v>
      </c>
      <c r="T244" s="7">
        <f t="shared" si="55"/>
        <v>4.5575867457377386E-4</v>
      </c>
      <c r="V244" s="28">
        <f>+claims!D244</f>
        <v>4</v>
      </c>
      <c r="W244" s="28">
        <f>+claims!E244</f>
        <v>5</v>
      </c>
      <c r="X244" s="28">
        <f>+claims!F244</f>
        <v>2</v>
      </c>
      <c r="Z244" s="7">
        <f t="shared" si="56"/>
        <v>0.04</v>
      </c>
      <c r="AA244" s="7">
        <f t="shared" si="57"/>
        <v>0.05</v>
      </c>
      <c r="AB244" s="7">
        <f t="shared" si="59"/>
        <v>0.02</v>
      </c>
      <c r="AD244" s="7">
        <f t="shared" si="49"/>
        <v>3.3333333333333333E-2</v>
      </c>
    </row>
    <row r="245" spans="1:30" outlineLevel="1" x14ac:dyDescent="0.2">
      <c r="A245" t="s">
        <v>410</v>
      </c>
      <c r="B245" t="s">
        <v>411</v>
      </c>
      <c r="C245" s="17"/>
      <c r="D245" s="17" t="s">
        <v>411</v>
      </c>
      <c r="E245" s="17"/>
      <c r="F245" s="17">
        <v>41</v>
      </c>
      <c r="G245" s="17">
        <f t="shared" si="51"/>
        <v>41</v>
      </c>
      <c r="H245" s="17"/>
      <c r="I245" s="17" t="s">
        <v>411</v>
      </c>
      <c r="J245" s="17"/>
      <c r="K245" s="17">
        <v>34.5</v>
      </c>
      <c r="L245" s="17">
        <f t="shared" si="53"/>
        <v>34.5</v>
      </c>
      <c r="M245" s="17"/>
      <c r="N245" s="17" t="s">
        <v>411</v>
      </c>
      <c r="O245" s="17"/>
      <c r="P245" s="17">
        <v>34</v>
      </c>
      <c r="Q245" s="17">
        <f t="shared" si="58"/>
        <v>34</v>
      </c>
      <c r="R245" s="17">
        <f t="shared" si="54"/>
        <v>35.333333333333336</v>
      </c>
      <c r="T245" s="7">
        <f t="shared" si="55"/>
        <v>1.8563081461986565E-4</v>
      </c>
      <c r="V245" s="28">
        <f>+claims!D245</f>
        <v>1</v>
      </c>
      <c r="W245" s="28">
        <f>+claims!E245</f>
        <v>0</v>
      </c>
      <c r="X245" s="28">
        <f>+claims!F245</f>
        <v>0</v>
      </c>
      <c r="Z245" s="7">
        <f t="shared" si="56"/>
        <v>0.01</v>
      </c>
      <c r="AA245" s="7">
        <f t="shared" si="57"/>
        <v>0</v>
      </c>
      <c r="AB245" s="7">
        <f t="shared" si="59"/>
        <v>0</v>
      </c>
      <c r="AD245" s="7">
        <f t="shared" si="49"/>
        <v>1.6666666666666668E-3</v>
      </c>
    </row>
    <row r="246" spans="1:30" outlineLevel="1" x14ac:dyDescent="0.2">
      <c r="A246" t="s">
        <v>412</v>
      </c>
      <c r="B246" t="s">
        <v>413</v>
      </c>
      <c r="C246" s="17"/>
      <c r="D246" s="17" t="s">
        <v>413</v>
      </c>
      <c r="E246" s="17"/>
      <c r="F246" s="17">
        <v>232</v>
      </c>
      <c r="G246" s="17">
        <f t="shared" si="51"/>
        <v>232</v>
      </c>
      <c r="H246" s="17"/>
      <c r="I246" s="17" t="s">
        <v>413</v>
      </c>
      <c r="J246" s="17"/>
      <c r="K246" s="17">
        <v>222</v>
      </c>
      <c r="L246" s="17">
        <f t="shared" si="53"/>
        <v>222</v>
      </c>
      <c r="M246" s="17"/>
      <c r="N246" s="17" t="s">
        <v>413</v>
      </c>
      <c r="O246" s="17"/>
      <c r="P246" s="17">
        <v>208</v>
      </c>
      <c r="Q246" s="17">
        <f t="shared" si="58"/>
        <v>208</v>
      </c>
      <c r="R246" s="17">
        <f t="shared" si="54"/>
        <v>216.66666666666666</v>
      </c>
      <c r="T246" s="7">
        <f t="shared" si="55"/>
        <v>1.1383021651218176E-3</v>
      </c>
      <c r="V246" s="28">
        <f>+claims!D246</f>
        <v>3</v>
      </c>
      <c r="W246" s="28">
        <f>+claims!E246</f>
        <v>9</v>
      </c>
      <c r="X246" s="28">
        <f>+claims!F246</f>
        <v>4</v>
      </c>
      <c r="Z246" s="7">
        <f t="shared" si="56"/>
        <v>1.2931034482758621E-2</v>
      </c>
      <c r="AA246" s="7">
        <f t="shared" si="57"/>
        <v>4.0540540540540543E-2</v>
      </c>
      <c r="AB246" s="7">
        <f t="shared" si="59"/>
        <v>1.9230769230769232E-2</v>
      </c>
      <c r="AD246" s="7">
        <f t="shared" si="49"/>
        <v>2.5284070542691234E-2</v>
      </c>
    </row>
    <row r="247" spans="1:30" outlineLevel="1" x14ac:dyDescent="0.2">
      <c r="A247" t="s">
        <v>414</v>
      </c>
      <c r="B247" t="s">
        <v>415</v>
      </c>
      <c r="C247" s="17"/>
      <c r="D247" s="17" t="s">
        <v>415</v>
      </c>
      <c r="E247" s="17"/>
      <c r="F247" s="17">
        <v>295</v>
      </c>
      <c r="G247" s="17">
        <f t="shared" si="51"/>
        <v>295</v>
      </c>
      <c r="H247" s="17"/>
      <c r="I247" s="17" t="s">
        <v>415</v>
      </c>
      <c r="J247" s="17"/>
      <c r="K247" s="17">
        <v>288</v>
      </c>
      <c r="L247" s="17">
        <f t="shared" si="53"/>
        <v>288</v>
      </c>
      <c r="M247" s="17"/>
      <c r="N247" s="17" t="s">
        <v>415</v>
      </c>
      <c r="O247" s="17"/>
      <c r="P247" s="17">
        <v>283</v>
      </c>
      <c r="Q247" s="17">
        <f t="shared" si="58"/>
        <v>283</v>
      </c>
      <c r="R247" s="17">
        <f t="shared" si="54"/>
        <v>286.66666666666669</v>
      </c>
      <c r="T247" s="7">
        <f t="shared" si="55"/>
        <v>1.506061326161174E-3</v>
      </c>
      <c r="V247" s="28">
        <f>+claims!D247</f>
        <v>3</v>
      </c>
      <c r="W247" s="28">
        <f>+claims!E247</f>
        <v>0</v>
      </c>
      <c r="X247" s="28">
        <f>+claims!F247</f>
        <v>5</v>
      </c>
      <c r="Z247" s="7">
        <f t="shared" si="56"/>
        <v>1.0169491525423728E-2</v>
      </c>
      <c r="AA247" s="7">
        <f t="shared" si="57"/>
        <v>0</v>
      </c>
      <c r="AB247" s="7">
        <f t="shared" si="59"/>
        <v>1.7667844522968199E-2</v>
      </c>
      <c r="AD247" s="7">
        <f t="shared" si="49"/>
        <v>1.0528837515721387E-2</v>
      </c>
    </row>
    <row r="248" spans="1:30" outlineLevel="1" x14ac:dyDescent="0.2">
      <c r="A248" t="s">
        <v>416</v>
      </c>
      <c r="B248" t="s">
        <v>417</v>
      </c>
      <c r="C248" s="17"/>
      <c r="D248" s="17" t="s">
        <v>417</v>
      </c>
      <c r="E248" s="17"/>
      <c r="F248" s="17">
        <v>7</v>
      </c>
      <c r="G248" s="17">
        <f t="shared" si="51"/>
        <v>7</v>
      </c>
      <c r="H248" s="17"/>
      <c r="I248" s="17" t="s">
        <v>417</v>
      </c>
      <c r="J248" s="17"/>
      <c r="K248" s="17">
        <v>7</v>
      </c>
      <c r="L248" s="17">
        <f t="shared" si="53"/>
        <v>7</v>
      </c>
      <c r="M248" s="17"/>
      <c r="N248" s="17" t="s">
        <v>417</v>
      </c>
      <c r="O248" s="17"/>
      <c r="P248" s="17">
        <v>6</v>
      </c>
      <c r="Q248" s="17">
        <f t="shared" si="58"/>
        <v>6</v>
      </c>
      <c r="R248" s="17">
        <f t="shared" si="54"/>
        <v>6.5</v>
      </c>
      <c r="T248" s="7">
        <f t="shared" si="55"/>
        <v>3.4149064953654523E-5</v>
      </c>
      <c r="V248" s="28">
        <f>+claims!D248</f>
        <v>0</v>
      </c>
      <c r="W248" s="28">
        <f>+claims!E248</f>
        <v>0</v>
      </c>
      <c r="X248" s="28">
        <f>+claims!F248</f>
        <v>0</v>
      </c>
      <c r="Z248" s="7">
        <f t="shared" si="56"/>
        <v>0</v>
      </c>
      <c r="AA248" s="7">
        <f t="shared" si="57"/>
        <v>0</v>
      </c>
      <c r="AB248" s="7">
        <f t="shared" si="59"/>
        <v>0</v>
      </c>
      <c r="AD248" s="7">
        <f t="shared" si="49"/>
        <v>0</v>
      </c>
    </row>
    <row r="249" spans="1:30" outlineLevel="1" x14ac:dyDescent="0.2">
      <c r="A249" t="s">
        <v>418</v>
      </c>
      <c r="B249" t="s">
        <v>419</v>
      </c>
      <c r="C249" s="17"/>
      <c r="D249" s="17" t="s">
        <v>419</v>
      </c>
      <c r="E249" s="17"/>
      <c r="F249" s="17">
        <v>16.5</v>
      </c>
      <c r="G249" s="17">
        <f t="shared" si="51"/>
        <v>16.5</v>
      </c>
      <c r="H249" s="17"/>
      <c r="I249" s="17" t="s">
        <v>419</v>
      </c>
      <c r="J249" s="17"/>
      <c r="K249" s="17">
        <v>15</v>
      </c>
      <c r="L249" s="17">
        <f t="shared" si="53"/>
        <v>15</v>
      </c>
      <c r="M249" s="17"/>
      <c r="N249" s="17" t="s">
        <v>419</v>
      </c>
      <c r="O249" s="17"/>
      <c r="P249" s="17">
        <v>15.5</v>
      </c>
      <c r="Q249" s="17">
        <f t="shared" si="58"/>
        <v>15.5</v>
      </c>
      <c r="R249" s="17">
        <f t="shared" si="54"/>
        <v>15.5</v>
      </c>
      <c r="T249" s="7">
        <f t="shared" si="55"/>
        <v>8.1432385658714642E-5</v>
      </c>
      <c r="V249" s="28">
        <f>+claims!D249</f>
        <v>0</v>
      </c>
      <c r="W249" s="28">
        <f>+claims!E249</f>
        <v>0</v>
      </c>
      <c r="X249" s="28">
        <f>+claims!F249</f>
        <v>0</v>
      </c>
      <c r="Z249" s="7">
        <f t="shared" si="56"/>
        <v>0</v>
      </c>
      <c r="AA249" s="7">
        <f t="shared" si="57"/>
        <v>0</v>
      </c>
      <c r="AB249" s="7">
        <f t="shared" si="59"/>
        <v>0</v>
      </c>
      <c r="AD249" s="7">
        <f t="shared" si="49"/>
        <v>0</v>
      </c>
    </row>
    <row r="250" spans="1:30" outlineLevel="1" x14ac:dyDescent="0.2">
      <c r="A250" t="s">
        <v>420</v>
      </c>
      <c r="B250" t="s">
        <v>421</v>
      </c>
      <c r="C250" s="17"/>
      <c r="D250" s="17" t="s">
        <v>421</v>
      </c>
      <c r="E250" s="17"/>
      <c r="F250" s="17">
        <v>72</v>
      </c>
      <c r="G250" s="17">
        <f t="shared" si="51"/>
        <v>72</v>
      </c>
      <c r="H250" s="17"/>
      <c r="I250" s="17" t="s">
        <v>421</v>
      </c>
      <c r="J250" s="17"/>
      <c r="K250" s="17">
        <v>63</v>
      </c>
      <c r="L250" s="17">
        <f t="shared" si="53"/>
        <v>63</v>
      </c>
      <c r="M250" s="17"/>
      <c r="N250" s="17" t="s">
        <v>421</v>
      </c>
      <c r="O250" s="17"/>
      <c r="P250" s="17">
        <v>57</v>
      </c>
      <c r="Q250" s="17">
        <f t="shared" si="58"/>
        <v>57</v>
      </c>
      <c r="R250" s="17">
        <f t="shared" si="54"/>
        <v>61.5</v>
      </c>
      <c r="T250" s="7">
        <f t="shared" si="55"/>
        <v>3.2310269148457741E-4</v>
      </c>
      <c r="V250" s="28">
        <f>+claims!D250</f>
        <v>0</v>
      </c>
      <c r="W250" s="28">
        <f>+claims!E250</f>
        <v>3</v>
      </c>
      <c r="X250" s="28">
        <f>+claims!F250</f>
        <v>1</v>
      </c>
      <c r="Z250" s="7">
        <f t="shared" si="56"/>
        <v>0</v>
      </c>
      <c r="AA250" s="7">
        <f t="shared" si="57"/>
        <v>0.03</v>
      </c>
      <c r="AB250" s="7">
        <f t="shared" si="59"/>
        <v>0.01</v>
      </c>
      <c r="AD250" s="7">
        <f t="shared" si="49"/>
        <v>1.4999999999999999E-2</v>
      </c>
    </row>
    <row r="251" spans="1:30" outlineLevel="1" x14ac:dyDescent="0.2">
      <c r="A251" t="s">
        <v>422</v>
      </c>
      <c r="B251" t="s">
        <v>423</v>
      </c>
      <c r="C251" s="17"/>
      <c r="D251" s="17" t="s">
        <v>423</v>
      </c>
      <c r="E251" s="17"/>
      <c r="F251" s="17">
        <v>12</v>
      </c>
      <c r="G251" s="17">
        <f t="shared" si="51"/>
        <v>12</v>
      </c>
      <c r="H251" s="17"/>
      <c r="I251" s="17" t="s">
        <v>423</v>
      </c>
      <c r="J251" s="17"/>
      <c r="K251" s="17">
        <v>9</v>
      </c>
      <c r="L251" s="17">
        <f t="shared" si="53"/>
        <v>9</v>
      </c>
      <c r="M251" s="17"/>
      <c r="N251" s="17" t="s">
        <v>423</v>
      </c>
      <c r="O251" s="17"/>
      <c r="P251" s="17">
        <v>9</v>
      </c>
      <c r="Q251" s="17">
        <f t="shared" si="58"/>
        <v>9</v>
      </c>
      <c r="R251" s="17">
        <f t="shared" si="54"/>
        <v>9.5</v>
      </c>
      <c r="T251" s="7">
        <f t="shared" si="55"/>
        <v>4.9910171855341232E-5</v>
      </c>
      <c r="V251" s="28">
        <f>+claims!D251</f>
        <v>0</v>
      </c>
      <c r="W251" s="28">
        <f>+claims!E251</f>
        <v>0</v>
      </c>
      <c r="X251" s="28">
        <f>+claims!F251</f>
        <v>0</v>
      </c>
      <c r="Z251" s="7">
        <f t="shared" si="56"/>
        <v>0</v>
      </c>
      <c r="AA251" s="7">
        <f t="shared" si="57"/>
        <v>0</v>
      </c>
      <c r="AB251" s="7">
        <f t="shared" si="59"/>
        <v>0</v>
      </c>
      <c r="AD251" s="7">
        <f t="shared" si="49"/>
        <v>0</v>
      </c>
    </row>
    <row r="252" spans="1:30" outlineLevel="1" x14ac:dyDescent="0.2">
      <c r="A252" t="s">
        <v>424</v>
      </c>
      <c r="B252" t="s">
        <v>425</v>
      </c>
      <c r="C252" s="17"/>
      <c r="D252" s="17" t="s">
        <v>425</v>
      </c>
      <c r="E252" s="17"/>
      <c r="F252" s="17">
        <v>13</v>
      </c>
      <c r="G252" s="17">
        <f t="shared" si="51"/>
        <v>13</v>
      </c>
      <c r="H252" s="17"/>
      <c r="I252" s="17" t="s">
        <v>425</v>
      </c>
      <c r="J252" s="17"/>
      <c r="K252" s="17">
        <v>14</v>
      </c>
      <c r="L252" s="17">
        <f t="shared" si="53"/>
        <v>14</v>
      </c>
      <c r="M252" s="17"/>
      <c r="N252" s="17" t="s">
        <v>425</v>
      </c>
      <c r="O252" s="17"/>
      <c r="P252" s="17">
        <v>13</v>
      </c>
      <c r="Q252" s="17">
        <f t="shared" si="58"/>
        <v>13</v>
      </c>
      <c r="R252" s="17">
        <f t="shared" si="54"/>
        <v>13.333333333333334</v>
      </c>
      <c r="T252" s="7">
        <f t="shared" si="55"/>
        <v>7.0049364007496461E-5</v>
      </c>
      <c r="V252" s="28">
        <f>+claims!D252</f>
        <v>0</v>
      </c>
      <c r="W252" s="28">
        <f>+claims!E252</f>
        <v>0</v>
      </c>
      <c r="X252" s="28">
        <f>+claims!F252</f>
        <v>0</v>
      </c>
      <c r="Z252" s="7">
        <f t="shared" si="56"/>
        <v>0</v>
      </c>
      <c r="AA252" s="7">
        <f t="shared" si="57"/>
        <v>0</v>
      </c>
      <c r="AB252" s="7">
        <f t="shared" si="59"/>
        <v>0</v>
      </c>
      <c r="AD252" s="7">
        <f t="shared" si="49"/>
        <v>0</v>
      </c>
    </row>
    <row r="253" spans="1:30" outlineLevel="1" x14ac:dyDescent="0.2">
      <c r="A253" t="s">
        <v>426</v>
      </c>
      <c r="B253" t="s">
        <v>427</v>
      </c>
      <c r="C253" s="17"/>
      <c r="D253" s="17" t="s">
        <v>427</v>
      </c>
      <c r="E253" s="17"/>
      <c r="F253" s="17">
        <v>65</v>
      </c>
      <c r="G253" s="17">
        <f t="shared" si="51"/>
        <v>65</v>
      </c>
      <c r="H253" s="17"/>
      <c r="I253" s="17" t="s">
        <v>427</v>
      </c>
      <c r="J253" s="17"/>
      <c r="K253" s="17">
        <v>65</v>
      </c>
      <c r="L253" s="17">
        <f t="shared" si="53"/>
        <v>65</v>
      </c>
      <c r="M253" s="17"/>
      <c r="N253" s="17" t="s">
        <v>427</v>
      </c>
      <c r="O253" s="17"/>
      <c r="P253" s="17">
        <v>65</v>
      </c>
      <c r="Q253" s="17">
        <f t="shared" si="58"/>
        <v>65</v>
      </c>
      <c r="R253" s="17">
        <f t="shared" si="54"/>
        <v>65</v>
      </c>
      <c r="T253" s="7">
        <f t="shared" si="55"/>
        <v>3.4149064953654528E-4</v>
      </c>
      <c r="V253" s="28">
        <f>+claims!D253</f>
        <v>1</v>
      </c>
      <c r="W253" s="28">
        <f>+claims!E253</f>
        <v>1</v>
      </c>
      <c r="X253" s="28">
        <f>+claims!F253</f>
        <v>0</v>
      </c>
      <c r="Z253" s="7">
        <f t="shared" si="56"/>
        <v>0.01</v>
      </c>
      <c r="AA253" s="7">
        <f t="shared" si="57"/>
        <v>0.01</v>
      </c>
      <c r="AB253" s="7">
        <f t="shared" si="59"/>
        <v>0</v>
      </c>
      <c r="AD253" s="7">
        <f t="shared" si="49"/>
        <v>5.0000000000000001E-3</v>
      </c>
    </row>
    <row r="254" spans="1:30" outlineLevel="1" x14ac:dyDescent="0.2">
      <c r="A254" t="s">
        <v>428</v>
      </c>
      <c r="B254" t="s">
        <v>429</v>
      </c>
      <c r="C254" s="17"/>
      <c r="D254" s="17" t="s">
        <v>429</v>
      </c>
      <c r="E254" s="17"/>
      <c r="F254" s="17">
        <v>35</v>
      </c>
      <c r="G254" s="17">
        <f t="shared" si="51"/>
        <v>35</v>
      </c>
      <c r="H254" s="17"/>
      <c r="I254" s="17" t="s">
        <v>429</v>
      </c>
      <c r="J254" s="17"/>
      <c r="K254" s="17">
        <v>27</v>
      </c>
      <c r="L254" s="17">
        <f t="shared" si="53"/>
        <v>27</v>
      </c>
      <c r="M254" s="17"/>
      <c r="N254" s="17" t="s">
        <v>429</v>
      </c>
      <c r="O254" s="17"/>
      <c r="P254" s="17">
        <v>25</v>
      </c>
      <c r="Q254" s="17">
        <f t="shared" si="58"/>
        <v>25</v>
      </c>
      <c r="R254" s="17">
        <f t="shared" si="54"/>
        <v>27.333333333333332</v>
      </c>
      <c r="T254" s="7">
        <f t="shared" si="55"/>
        <v>1.4360119621536775E-4</v>
      </c>
      <c r="V254" s="28">
        <f>+claims!D254</f>
        <v>0</v>
      </c>
      <c r="W254" s="28">
        <f>+claims!E254</f>
        <v>0</v>
      </c>
      <c r="X254" s="28">
        <f>+claims!F254</f>
        <v>0</v>
      </c>
      <c r="Z254" s="7">
        <f t="shared" si="56"/>
        <v>0</v>
      </c>
      <c r="AA254" s="7">
        <f t="shared" si="57"/>
        <v>0</v>
      </c>
      <c r="AB254" s="7">
        <f t="shared" si="59"/>
        <v>0</v>
      </c>
      <c r="AD254" s="7">
        <f t="shared" si="49"/>
        <v>0</v>
      </c>
    </row>
    <row r="255" spans="1:30" outlineLevel="1" x14ac:dyDescent="0.2">
      <c r="A255" t="s">
        <v>430</v>
      </c>
      <c r="B255" t="s">
        <v>431</v>
      </c>
      <c r="C255" s="17"/>
      <c r="D255" s="17" t="s">
        <v>431</v>
      </c>
      <c r="E255" s="17"/>
      <c r="F255" s="17">
        <v>50.5</v>
      </c>
      <c r="G255" s="17">
        <f t="shared" si="51"/>
        <v>50.5</v>
      </c>
      <c r="H255" s="17"/>
      <c r="I255" s="17" t="s">
        <v>431</v>
      </c>
      <c r="J255" s="17"/>
      <c r="K255" s="17">
        <v>53</v>
      </c>
      <c r="L255" s="17">
        <f t="shared" si="53"/>
        <v>53</v>
      </c>
      <c r="M255" s="17"/>
      <c r="N255" s="17" t="s">
        <v>431</v>
      </c>
      <c r="O255" s="17"/>
      <c r="P255" s="17">
        <v>51.5</v>
      </c>
      <c r="Q255" s="17">
        <f t="shared" si="58"/>
        <v>51.5</v>
      </c>
      <c r="R255" s="17">
        <f t="shared" si="54"/>
        <v>51.833333333333336</v>
      </c>
      <c r="T255" s="7">
        <f t="shared" si="55"/>
        <v>2.7231690257914254E-4</v>
      </c>
      <c r="V255" s="28">
        <f>+claims!D255</f>
        <v>2</v>
      </c>
      <c r="W255" s="28">
        <f>+claims!E255</f>
        <v>3</v>
      </c>
      <c r="X255" s="28">
        <f>+claims!F255</f>
        <v>0</v>
      </c>
      <c r="Z255" s="7">
        <f t="shared" si="56"/>
        <v>0.02</v>
      </c>
      <c r="AA255" s="7">
        <f t="shared" si="57"/>
        <v>0.03</v>
      </c>
      <c r="AB255" s="7">
        <f t="shared" si="59"/>
        <v>0</v>
      </c>
      <c r="AD255" s="7">
        <f t="shared" si="49"/>
        <v>1.3333333333333334E-2</v>
      </c>
    </row>
    <row r="256" spans="1:30" outlineLevel="1" x14ac:dyDescent="0.2">
      <c r="A256" t="s">
        <v>432</v>
      </c>
      <c r="B256" t="s">
        <v>433</v>
      </c>
      <c r="C256" s="17"/>
      <c r="D256" s="17" t="s">
        <v>433</v>
      </c>
      <c r="E256" s="17"/>
      <c r="F256" s="17">
        <v>4</v>
      </c>
      <c r="G256" s="17">
        <f t="shared" si="51"/>
        <v>4</v>
      </c>
      <c r="H256" s="17"/>
      <c r="I256" s="17" t="s">
        <v>433</v>
      </c>
      <c r="J256" s="17"/>
      <c r="K256" s="17">
        <v>4</v>
      </c>
      <c r="L256" s="17">
        <f t="shared" si="53"/>
        <v>4</v>
      </c>
      <c r="M256" s="17"/>
      <c r="N256" s="17" t="s">
        <v>433</v>
      </c>
      <c r="O256" s="17"/>
      <c r="P256" s="17">
        <v>4</v>
      </c>
      <c r="Q256" s="17">
        <f t="shared" si="58"/>
        <v>4</v>
      </c>
      <c r="R256" s="17">
        <f t="shared" si="54"/>
        <v>4</v>
      </c>
      <c r="T256" s="7">
        <f t="shared" si="55"/>
        <v>2.1014809202248939E-5</v>
      </c>
      <c r="V256" s="28">
        <f>+claims!D256</f>
        <v>0</v>
      </c>
      <c r="W256" s="28">
        <f>+claims!E256</f>
        <v>0</v>
      </c>
      <c r="X256" s="28">
        <f>+claims!F256</f>
        <v>0</v>
      </c>
      <c r="Z256" s="7">
        <f t="shared" si="56"/>
        <v>0</v>
      </c>
      <c r="AA256" s="7">
        <f t="shared" si="57"/>
        <v>0</v>
      </c>
      <c r="AB256" s="7">
        <f t="shared" si="59"/>
        <v>0</v>
      </c>
      <c r="AD256" s="7">
        <f t="shared" si="49"/>
        <v>0</v>
      </c>
    </row>
    <row r="257" spans="1:30" outlineLevel="1" x14ac:dyDescent="0.2">
      <c r="A257" t="s">
        <v>434</v>
      </c>
      <c r="B257" t="s">
        <v>435</v>
      </c>
      <c r="C257" s="17"/>
      <c r="D257" s="17" t="s">
        <v>435</v>
      </c>
      <c r="E257" s="17"/>
      <c r="F257" s="17">
        <v>26</v>
      </c>
      <c r="G257" s="17">
        <f t="shared" si="51"/>
        <v>26</v>
      </c>
      <c r="H257" s="17"/>
      <c r="I257" s="17" t="s">
        <v>435</v>
      </c>
      <c r="J257" s="17"/>
      <c r="K257" s="17">
        <v>25</v>
      </c>
      <c r="L257" s="17">
        <f t="shared" si="53"/>
        <v>25</v>
      </c>
      <c r="M257" s="17"/>
      <c r="N257" s="17" t="s">
        <v>435</v>
      </c>
      <c r="O257" s="17"/>
      <c r="P257" s="17">
        <v>22.5</v>
      </c>
      <c r="Q257" s="17">
        <f t="shared" si="58"/>
        <v>22.5</v>
      </c>
      <c r="R257" s="17">
        <f t="shared" si="54"/>
        <v>23.916666666666668</v>
      </c>
      <c r="T257" s="7">
        <f t="shared" si="55"/>
        <v>1.2565104668844679E-4</v>
      </c>
      <c r="V257" s="28">
        <f>+claims!D257</f>
        <v>1</v>
      </c>
      <c r="W257" s="28">
        <f>+claims!E257</f>
        <v>0</v>
      </c>
      <c r="X257" s="28">
        <f>+claims!F257</f>
        <v>1</v>
      </c>
      <c r="Z257" s="7">
        <f t="shared" si="56"/>
        <v>0.01</v>
      </c>
      <c r="AA257" s="7">
        <f t="shared" si="57"/>
        <v>0</v>
      </c>
      <c r="AB257" s="7">
        <f t="shared" si="59"/>
        <v>0.01</v>
      </c>
      <c r="AD257" s="7">
        <f t="shared" si="49"/>
        <v>6.6666666666666671E-3</v>
      </c>
    </row>
    <row r="258" spans="1:30" outlineLevel="1" x14ac:dyDescent="0.2">
      <c r="A258" t="s">
        <v>436</v>
      </c>
      <c r="B258" t="s">
        <v>437</v>
      </c>
      <c r="C258" s="17"/>
      <c r="D258" s="17" t="s">
        <v>437</v>
      </c>
      <c r="E258" s="17"/>
      <c r="F258" s="17">
        <v>5</v>
      </c>
      <c r="G258" s="17">
        <f t="shared" si="51"/>
        <v>5</v>
      </c>
      <c r="H258" s="17"/>
      <c r="I258" s="17" t="s">
        <v>437</v>
      </c>
      <c r="J258" s="17"/>
      <c r="K258" s="17">
        <v>5</v>
      </c>
      <c r="L258" s="17">
        <f t="shared" si="53"/>
        <v>5</v>
      </c>
      <c r="M258" s="17"/>
      <c r="N258" s="17" t="s">
        <v>437</v>
      </c>
      <c r="O258" s="17"/>
      <c r="P258" s="17">
        <v>4.5</v>
      </c>
      <c r="Q258" s="17">
        <f t="shared" si="58"/>
        <v>4.5</v>
      </c>
      <c r="R258" s="17">
        <f t="shared" si="54"/>
        <v>4.75</v>
      </c>
      <c r="T258" s="7">
        <f t="shared" si="55"/>
        <v>2.4955085927670616E-5</v>
      </c>
      <c r="V258" s="28">
        <f>+claims!D258</f>
        <v>0</v>
      </c>
      <c r="W258" s="28">
        <f>+claims!E258</f>
        <v>0</v>
      </c>
      <c r="X258" s="28">
        <f>+claims!F258</f>
        <v>0</v>
      </c>
      <c r="Z258" s="7">
        <f t="shared" si="56"/>
        <v>0</v>
      </c>
      <c r="AA258" s="7">
        <f t="shared" si="57"/>
        <v>0</v>
      </c>
      <c r="AB258" s="7">
        <f t="shared" si="59"/>
        <v>0</v>
      </c>
      <c r="AD258" s="7">
        <f t="shared" ref="AD258:AD263" si="60">(+Z258+(AA258*2)+(AB258*3))/6</f>
        <v>0</v>
      </c>
    </row>
    <row r="259" spans="1:30" outlineLevel="1" x14ac:dyDescent="0.2">
      <c r="A259" t="s">
        <v>438</v>
      </c>
      <c r="B259" t="s">
        <v>439</v>
      </c>
      <c r="C259" s="17"/>
      <c r="D259" s="17" t="s">
        <v>439</v>
      </c>
      <c r="E259" s="17"/>
      <c r="F259" s="17">
        <v>118</v>
      </c>
      <c r="G259" s="17">
        <f t="shared" si="51"/>
        <v>118</v>
      </c>
      <c r="H259" s="17"/>
      <c r="I259" s="17" t="s">
        <v>439</v>
      </c>
      <c r="J259" s="17"/>
      <c r="K259" s="17">
        <v>116</v>
      </c>
      <c r="L259" s="17">
        <f t="shared" si="53"/>
        <v>116</v>
      </c>
      <c r="M259" s="17"/>
      <c r="N259" s="17" t="s">
        <v>439</v>
      </c>
      <c r="O259" s="17"/>
      <c r="P259" s="17">
        <v>111.5</v>
      </c>
      <c r="Q259" s="17">
        <f t="shared" si="58"/>
        <v>111.5</v>
      </c>
      <c r="R259" s="17">
        <f t="shared" si="54"/>
        <v>114.08333333333333</v>
      </c>
      <c r="T259" s="7">
        <f t="shared" si="55"/>
        <v>5.9935987078914158E-4</v>
      </c>
      <c r="V259" s="28">
        <f>+claims!D259</f>
        <v>5</v>
      </c>
      <c r="W259" s="28">
        <f>+claims!E259</f>
        <v>2</v>
      </c>
      <c r="X259" s="28">
        <f>+claims!F259</f>
        <v>2</v>
      </c>
      <c r="Z259" s="7">
        <f t="shared" si="56"/>
        <v>4.2372881355932202E-2</v>
      </c>
      <c r="AA259" s="7">
        <f t="shared" si="57"/>
        <v>1.7241379310344827E-2</v>
      </c>
      <c r="AB259" s="7">
        <f t="shared" si="59"/>
        <v>1.7937219730941704E-2</v>
      </c>
      <c r="AD259" s="7">
        <f t="shared" si="60"/>
        <v>2.1777883194907827E-2</v>
      </c>
    </row>
    <row r="260" spans="1:30" outlineLevel="1" x14ac:dyDescent="0.2">
      <c r="A260" t="s">
        <v>440</v>
      </c>
      <c r="B260" t="s">
        <v>441</v>
      </c>
      <c r="C260" s="17"/>
      <c r="D260" s="17" t="s">
        <v>441</v>
      </c>
      <c r="E260" s="17"/>
      <c r="F260" s="17">
        <v>4</v>
      </c>
      <c r="G260" s="17">
        <f t="shared" si="51"/>
        <v>4</v>
      </c>
      <c r="H260" s="17"/>
      <c r="I260" s="17" t="s">
        <v>441</v>
      </c>
      <c r="J260" s="17"/>
      <c r="K260" s="17">
        <v>4.5</v>
      </c>
      <c r="L260" s="17">
        <f t="shared" si="53"/>
        <v>4.5</v>
      </c>
      <c r="M260" s="17"/>
      <c r="N260" s="17" t="s">
        <v>441</v>
      </c>
      <c r="O260" s="17"/>
      <c r="P260" s="17">
        <v>4.5</v>
      </c>
      <c r="Q260" s="17">
        <f t="shared" si="58"/>
        <v>4.5</v>
      </c>
      <c r="R260" s="17">
        <f t="shared" si="54"/>
        <v>4.416666666666667</v>
      </c>
      <c r="T260" s="7">
        <f t="shared" si="55"/>
        <v>2.3203851827483206E-5</v>
      </c>
      <c r="V260" s="28">
        <f>+claims!D260</f>
        <v>0</v>
      </c>
      <c r="W260" s="28">
        <f>+claims!E260</f>
        <v>0</v>
      </c>
      <c r="X260" s="28">
        <f>+claims!F260</f>
        <v>0</v>
      </c>
      <c r="Z260" s="7">
        <f t="shared" si="56"/>
        <v>0</v>
      </c>
      <c r="AA260" s="7">
        <f t="shared" si="57"/>
        <v>0</v>
      </c>
      <c r="AB260" s="7">
        <f t="shared" si="59"/>
        <v>0</v>
      </c>
      <c r="AD260" s="7">
        <f t="shared" si="60"/>
        <v>0</v>
      </c>
    </row>
    <row r="261" spans="1:30" outlineLevel="1" x14ac:dyDescent="0.2">
      <c r="A261" t="s">
        <v>442</v>
      </c>
      <c r="B261" t="s">
        <v>443</v>
      </c>
      <c r="C261" s="17"/>
      <c r="D261" s="17" t="s">
        <v>443</v>
      </c>
      <c r="E261" s="17"/>
      <c r="F261" s="17">
        <v>10</v>
      </c>
      <c r="G261" s="17">
        <f t="shared" si="51"/>
        <v>10</v>
      </c>
      <c r="H261" s="17"/>
      <c r="I261" s="17" t="s">
        <v>443</v>
      </c>
      <c r="J261" s="17"/>
      <c r="K261" s="17">
        <v>10</v>
      </c>
      <c r="L261" s="17">
        <f t="shared" si="53"/>
        <v>10</v>
      </c>
      <c r="M261" s="17"/>
      <c r="N261" s="17" t="s">
        <v>443</v>
      </c>
      <c r="O261" s="17"/>
      <c r="P261" s="17">
        <v>10</v>
      </c>
      <c r="Q261" s="17">
        <f t="shared" si="58"/>
        <v>10</v>
      </c>
      <c r="R261" s="17">
        <f t="shared" si="54"/>
        <v>10</v>
      </c>
      <c r="T261" s="7">
        <f t="shared" si="55"/>
        <v>5.2537023005622345E-5</v>
      </c>
      <c r="V261" s="28">
        <f>+claims!D261</f>
        <v>0</v>
      </c>
      <c r="W261" s="28">
        <f>+claims!E261</f>
        <v>0</v>
      </c>
      <c r="X261" s="28">
        <f>+claims!F261</f>
        <v>0</v>
      </c>
      <c r="Z261" s="7">
        <f t="shared" si="56"/>
        <v>0</v>
      </c>
      <c r="AA261" s="7">
        <f t="shared" si="57"/>
        <v>0</v>
      </c>
      <c r="AB261" s="7">
        <f t="shared" si="59"/>
        <v>0</v>
      </c>
      <c r="AD261" s="7">
        <f t="shared" si="60"/>
        <v>0</v>
      </c>
    </row>
    <row r="262" spans="1:30" outlineLevel="1" x14ac:dyDescent="0.2">
      <c r="A262" t="s">
        <v>444</v>
      </c>
      <c r="B262" t="s">
        <v>445</v>
      </c>
      <c r="C262" s="17"/>
      <c r="D262" s="17" t="s">
        <v>445</v>
      </c>
      <c r="E262" s="17"/>
      <c r="F262" s="17">
        <v>9</v>
      </c>
      <c r="G262" s="23">
        <f t="shared" si="51"/>
        <v>9</v>
      </c>
      <c r="H262" s="17"/>
      <c r="I262" s="17" t="s">
        <v>445</v>
      </c>
      <c r="J262" s="17"/>
      <c r="K262" s="17">
        <v>9</v>
      </c>
      <c r="L262" s="23">
        <f t="shared" si="53"/>
        <v>9</v>
      </c>
      <c r="M262" s="17"/>
      <c r="N262" s="17" t="s">
        <v>445</v>
      </c>
      <c r="O262" s="17"/>
      <c r="P262" s="17">
        <v>9</v>
      </c>
      <c r="Q262" s="23">
        <f t="shared" si="58"/>
        <v>9</v>
      </c>
      <c r="R262" s="23">
        <f t="shared" si="54"/>
        <v>9</v>
      </c>
      <c r="T262" s="31">
        <f t="shared" si="55"/>
        <v>4.7283320705060112E-5</v>
      </c>
      <c r="V262" s="32">
        <f>+claims!D262</f>
        <v>0</v>
      </c>
      <c r="W262" s="32">
        <f>+claims!E262</f>
        <v>0</v>
      </c>
      <c r="X262" s="32">
        <f>+claims!F262</f>
        <v>0</v>
      </c>
      <c r="Z262" s="31">
        <f t="shared" si="56"/>
        <v>0</v>
      </c>
      <c r="AA262" s="31">
        <f t="shared" si="57"/>
        <v>0</v>
      </c>
      <c r="AB262" s="31">
        <f t="shared" si="59"/>
        <v>0</v>
      </c>
      <c r="AD262" s="31">
        <f t="shared" si="60"/>
        <v>0</v>
      </c>
    </row>
    <row r="263" spans="1:30" x14ac:dyDescent="0.2">
      <c r="B263" t="s">
        <v>489</v>
      </c>
      <c r="C263" s="17">
        <f t="shared" ref="C263:K263" si="61">SUBTOTAL(9,C142:C262)</f>
        <v>0</v>
      </c>
      <c r="D263" s="17">
        <f t="shared" si="61"/>
        <v>0</v>
      </c>
      <c r="E263" s="17">
        <f t="shared" si="61"/>
        <v>0</v>
      </c>
      <c r="F263" s="17">
        <f t="shared" si="61"/>
        <v>7023.5</v>
      </c>
      <c r="G263" s="17">
        <f t="shared" si="61"/>
        <v>7023.5</v>
      </c>
      <c r="H263" s="17">
        <f t="shared" si="61"/>
        <v>0</v>
      </c>
      <c r="I263" s="17">
        <f t="shared" si="61"/>
        <v>0</v>
      </c>
      <c r="J263" s="17">
        <f t="shared" si="61"/>
        <v>0</v>
      </c>
      <c r="K263" s="17">
        <f t="shared" si="61"/>
        <v>6851</v>
      </c>
      <c r="L263" s="17">
        <f t="shared" ref="L263:R263" si="62">SUBTOTAL(9,L142:L262)</f>
        <v>6851</v>
      </c>
      <c r="M263" s="17">
        <f t="shared" si="62"/>
        <v>0</v>
      </c>
      <c r="N263" s="17">
        <f t="shared" si="62"/>
        <v>0</v>
      </c>
      <c r="O263" s="17">
        <f t="shared" si="62"/>
        <v>0</v>
      </c>
      <c r="P263" s="17">
        <f t="shared" si="62"/>
        <v>6557</v>
      </c>
      <c r="Q263" s="17">
        <f t="shared" si="62"/>
        <v>6557</v>
      </c>
      <c r="R263" s="17">
        <f t="shared" si="62"/>
        <v>6732.7499999999991</v>
      </c>
      <c r="T263" s="7">
        <f>SUBTOTAL(9,T142:T262)</f>
        <v>3.5371864164110381E-2</v>
      </c>
      <c r="V263" s="28">
        <f>SUBTOTAL(9,V142:V262)</f>
        <v>118</v>
      </c>
      <c r="W263" s="28">
        <f>SUBTOTAL(9,W142:W262)</f>
        <v>115</v>
      </c>
      <c r="X263" s="28">
        <f>SUBTOTAL(9,X142:X262)</f>
        <v>106</v>
      </c>
      <c r="Z263" s="7">
        <f>IF(G263&gt;100,IF(V263&lt;1,0,+V263/G263),IF(V263&lt;1,0,+V263/100))</f>
        <v>1.6800740371609595E-2</v>
      </c>
      <c r="AA263" s="7">
        <f>IF(L263&gt;100,IF(W263&lt;1,0,+W263/L263),IF(W263&lt;1,0,+W263/100))</f>
        <v>1.678587067581375E-2</v>
      </c>
      <c r="AB263" s="7">
        <f>IF(Q263&gt;100,IF(X263&lt;1,0,+X263/Q263),IF(X263&lt;1,0,+X263/100))</f>
        <v>1.6165929540948604E-2</v>
      </c>
      <c r="AD263" s="7">
        <f t="shared" si="60"/>
        <v>1.6478378391013817E-2</v>
      </c>
    </row>
    <row r="264" spans="1:30" ht="6" customHeight="1" x14ac:dyDescent="0.2">
      <c r="C264" s="17"/>
      <c r="D264" s="17"/>
      <c r="E264" s="17"/>
      <c r="F264" s="17"/>
      <c r="G264" s="23"/>
      <c r="H264" s="17"/>
      <c r="I264" s="17"/>
      <c r="J264" s="17"/>
      <c r="K264" s="17"/>
      <c r="L264" s="23"/>
      <c r="M264" s="17"/>
      <c r="N264" s="17"/>
      <c r="O264" s="17"/>
      <c r="P264" s="17"/>
      <c r="Q264" s="23"/>
      <c r="R264" s="17"/>
      <c r="V264" s="28"/>
      <c r="W264" s="28"/>
      <c r="X264" s="28"/>
    </row>
    <row r="265" spans="1:30" ht="13.5" thickBot="1" x14ac:dyDescent="0.25">
      <c r="C265" s="17">
        <f t="shared" ref="C265:K265" si="63">SUBTOTAL(9,C4:C264)</f>
        <v>177513.56351144414</v>
      </c>
      <c r="D265" s="17">
        <f t="shared" si="63"/>
        <v>179914.77364050481</v>
      </c>
      <c r="E265" s="17">
        <f t="shared" si="63"/>
        <v>182249.00881346047</v>
      </c>
      <c r="F265" s="17">
        <f t="shared" si="63"/>
        <v>181643.86916820187</v>
      </c>
      <c r="G265" s="17">
        <f t="shared" si="63"/>
        <v>185597.92878340281</v>
      </c>
      <c r="H265" s="17">
        <f t="shared" si="63"/>
        <v>184918.11668455784</v>
      </c>
      <c r="I265" s="17">
        <f t="shared" si="63"/>
        <v>186282.14594725778</v>
      </c>
      <c r="J265" s="17">
        <f t="shared" si="63"/>
        <v>186751.54109329628</v>
      </c>
      <c r="K265" s="17">
        <f t="shared" si="63"/>
        <v>185144.12682695233</v>
      </c>
      <c r="L265" s="17">
        <f t="shared" ref="L265:R265" si="64">SUBTOTAL(9,L4:L264)</f>
        <v>190491.12575199848</v>
      </c>
      <c r="M265" s="17">
        <f t="shared" si="64"/>
        <v>188271.26243366534</v>
      </c>
      <c r="N265" s="17">
        <f t="shared" si="64"/>
        <v>187130.7195205045</v>
      </c>
      <c r="O265" s="17">
        <f t="shared" si="64"/>
        <v>186362.68742985619</v>
      </c>
      <c r="P265" s="17">
        <f t="shared" si="64"/>
        <v>182337.38601943295</v>
      </c>
      <c r="Q265" s="17">
        <f t="shared" si="64"/>
        <v>191086.38635086486</v>
      </c>
      <c r="R265" s="18">
        <f t="shared" si="64"/>
        <v>190341.96130469424</v>
      </c>
      <c r="T265" s="41">
        <f>SUBTOTAL(9,T4:T264)</f>
        <v>1.0000000000000007</v>
      </c>
      <c r="V265" s="42">
        <f>SUBTOTAL(9,V4:V264)</f>
        <v>7209</v>
      </c>
      <c r="W265" s="42">
        <f>SUBTOTAL(9,W4:W264)</f>
        <v>7378</v>
      </c>
      <c r="X265" s="42">
        <f>SUBTOTAL(9,X4:X264)</f>
        <v>7457</v>
      </c>
      <c r="Z265" s="7">
        <f t="shared" si="56"/>
        <v>3.8842028288004628E-2</v>
      </c>
      <c r="AA265" s="7">
        <f>IF(L265&gt;100,IF(W265&lt;1,0,+W265/L265),IF(W265&lt;1,0,+W265/100))</f>
        <v>3.8731463058313077E-2</v>
      </c>
      <c r="AB265" s="7">
        <f>IF(Q265&gt;100,IF(X265&lt;1,0,+X265/Q265),IF(X265&lt;1,0,+X265/100))</f>
        <v>3.9024234757926539E-2</v>
      </c>
      <c r="AD265" s="7">
        <f>(+Z265+(AA265*2)+(AB265*3))/6</f>
        <v>3.8896276446401735E-2</v>
      </c>
    </row>
    <row r="266" spans="1:30" ht="13.5" thickTop="1" x14ac:dyDescent="0.2"/>
    <row r="272" spans="1:30" x14ac:dyDescent="0.2">
      <c r="P272" s="17"/>
    </row>
    <row r="274" spans="13:16" x14ac:dyDescent="0.2">
      <c r="M274" s="17"/>
      <c r="N274" s="17"/>
      <c r="O274" s="17"/>
      <c r="P274" s="17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2013 Assessments</oddHeader>
    <oddFooter>&amp;L&amp;D&amp;CPage &amp;P of &amp;N</oddFooter>
  </headerFooter>
  <ignoredErrors>
    <ignoredError sqref="L14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G271"/>
  <sheetViews>
    <sheetView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P2" sqref="P2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customWidth="1"/>
    <col min="5" max="6" width="8.5703125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4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33" x14ac:dyDescent="0.2">
      <c r="H1" s="1"/>
      <c r="I1" s="1" t="s">
        <v>448</v>
      </c>
      <c r="J1" s="1"/>
      <c r="K1" s="1"/>
      <c r="L1" s="1" t="s">
        <v>483</v>
      </c>
      <c r="M1" s="1"/>
      <c r="N1" s="1"/>
      <c r="O1" s="1"/>
      <c r="P1" s="1" t="s">
        <v>449</v>
      </c>
      <c r="R1" s="1"/>
      <c r="T1" s="1" t="s">
        <v>450</v>
      </c>
      <c r="X1" s="1" t="s">
        <v>451</v>
      </c>
    </row>
    <row r="2" spans="1:33" x14ac:dyDescent="0.2">
      <c r="A2" s="20" t="s">
        <v>466</v>
      </c>
      <c r="B2" s="20"/>
      <c r="D2" s="1" t="s">
        <v>566</v>
      </c>
      <c r="E2" s="1" t="s">
        <v>571</v>
      </c>
      <c r="F2" s="1" t="s">
        <v>578</v>
      </c>
      <c r="G2" s="1"/>
      <c r="H2" s="1"/>
      <c r="I2" s="1" t="s">
        <v>447</v>
      </c>
      <c r="J2" s="1" t="s">
        <v>452</v>
      </c>
      <c r="K2" s="1" t="s">
        <v>2</v>
      </c>
      <c r="L2" s="1" t="s">
        <v>447</v>
      </c>
      <c r="M2" s="1" t="s">
        <v>460</v>
      </c>
      <c r="N2" s="1"/>
      <c r="O2" s="1"/>
      <c r="P2" s="1" t="s">
        <v>447</v>
      </c>
      <c r="R2" s="1" t="s">
        <v>3</v>
      </c>
      <c r="T2" s="1" t="s">
        <v>3</v>
      </c>
      <c r="V2" s="1" t="s">
        <v>4</v>
      </c>
      <c r="X2" s="14">
        <v>0.02</v>
      </c>
      <c r="Z2" s="1"/>
    </row>
    <row r="3" spans="1:33" x14ac:dyDescent="0.2">
      <c r="A3" s="12" t="s">
        <v>464</v>
      </c>
      <c r="B3" s="12" t="s">
        <v>465</v>
      </c>
      <c r="C3" s="12"/>
      <c r="D3" s="12" t="s">
        <v>454</v>
      </c>
      <c r="E3" s="12" t="s">
        <v>454</v>
      </c>
      <c r="F3" s="12" t="s">
        <v>454</v>
      </c>
      <c r="G3" s="12" t="s">
        <v>473</v>
      </c>
      <c r="H3" s="12"/>
      <c r="I3" s="12" t="s">
        <v>454</v>
      </c>
      <c r="J3" s="12" t="s">
        <v>455</v>
      </c>
      <c r="K3" s="12" t="s">
        <v>482</v>
      </c>
      <c r="L3" s="12" t="s">
        <v>454</v>
      </c>
      <c r="M3" s="12" t="s">
        <v>461</v>
      </c>
      <c r="N3" s="12"/>
      <c r="O3" s="12"/>
      <c r="P3" s="12" t="s">
        <v>454</v>
      </c>
      <c r="R3" s="12" t="s">
        <v>5</v>
      </c>
      <c r="S3" s="12"/>
      <c r="T3" s="12" t="s">
        <v>6</v>
      </c>
      <c r="U3" s="12"/>
      <c r="V3" s="12" t="s">
        <v>1</v>
      </c>
      <c r="W3" s="12"/>
      <c r="X3" s="12" t="s">
        <v>456</v>
      </c>
      <c r="Y3" s="12"/>
      <c r="Z3" s="12" t="s">
        <v>457</v>
      </c>
      <c r="AA3" s="12"/>
      <c r="AB3" s="12"/>
      <c r="AC3" s="12"/>
      <c r="AD3" s="12"/>
      <c r="AE3" s="12"/>
      <c r="AF3" s="12"/>
      <c r="AG3" s="12"/>
    </row>
    <row r="4" spans="1:33" ht="12.75" customHeight="1" x14ac:dyDescent="0.2">
      <c r="I4" s="7"/>
      <c r="J4" s="7"/>
      <c r="K4" s="7"/>
      <c r="L4" s="7"/>
      <c r="M4" s="7"/>
      <c r="N4" s="7"/>
      <c r="P4" s="7"/>
    </row>
    <row r="5" spans="1:33" x14ac:dyDescent="0.2">
      <c r="A5" t="s">
        <v>7</v>
      </c>
      <c r="B5" t="s">
        <v>526</v>
      </c>
      <c r="D5" s="28">
        <v>4</v>
      </c>
      <c r="E5" s="28">
        <v>0</v>
      </c>
      <c r="F5" s="28">
        <v>1</v>
      </c>
      <c r="G5">
        <f t="shared" ref="G5:G55" si="0">SUM(D5:F5)</f>
        <v>5</v>
      </c>
      <c r="I5" s="25">
        <f>AVERAGE(D5:F5)</f>
        <v>1.6666666666666667</v>
      </c>
      <c r="J5" s="7">
        <f>+IFR!AD5</f>
        <v>1.9142719425254313E-3</v>
      </c>
      <c r="K5" s="15">
        <f t="shared" ref="K5:K36" si="1">IF(+J5&lt;$E$268,$I$268,IF(J5&gt;$E$270,$I$270,$I$269))</f>
        <v>0.95</v>
      </c>
      <c r="L5" s="25">
        <f>+I5*K5</f>
        <v>1.5833333333333333</v>
      </c>
      <c r="M5" s="15">
        <v>1</v>
      </c>
      <c r="N5" s="15">
        <v>1</v>
      </c>
      <c r="P5" s="25">
        <f t="shared" ref="P5:P55" si="2">+L5*M5*N5</f>
        <v>1.5833333333333333</v>
      </c>
      <c r="R5" s="4">
        <f t="shared" ref="R5:R37" si="3">+P5/$P$265</f>
        <v>2.1425929434265269E-4</v>
      </c>
      <c r="T5" s="6">
        <f>+R5*(assessment!$J$273*assessment!$E$3)</f>
        <v>1625.6156782490743</v>
      </c>
      <c r="V5" s="7">
        <f>+T5/payroll!F5</f>
        <v>6.2299538775849314E-5</v>
      </c>
      <c r="X5" s="6">
        <f>IF(V5&lt;$X$2,T5, +payroll!F5 * $X$2)</f>
        <v>1625.6156782490743</v>
      </c>
      <c r="Z5" s="6">
        <f t="shared" ref="Z5:Z55" si="4">+T5-X5</f>
        <v>0</v>
      </c>
      <c r="AB5">
        <f t="shared" ref="AB5:AB55" si="5">+X5/T5</f>
        <v>1</v>
      </c>
      <c r="AE5" s="48"/>
    </row>
    <row r="6" spans="1:33" x14ac:dyDescent="0.2">
      <c r="A6" t="s">
        <v>8</v>
      </c>
      <c r="B6" t="s">
        <v>527</v>
      </c>
      <c r="D6" s="28">
        <v>1</v>
      </c>
      <c r="E6" s="28">
        <v>0</v>
      </c>
      <c r="F6" s="28">
        <v>1</v>
      </c>
      <c r="G6">
        <f t="shared" si="0"/>
        <v>2</v>
      </c>
      <c r="I6" s="25">
        <f t="shared" ref="I6:I55" si="6">AVERAGE(D6:F6)</f>
        <v>0.66666666666666663</v>
      </c>
      <c r="J6" s="7">
        <f>+IFR!AD6</f>
        <v>7.6066790879761098E-4</v>
      </c>
      <c r="K6" s="15">
        <f t="shared" si="1"/>
        <v>0.95</v>
      </c>
      <c r="L6" s="25">
        <f t="shared" ref="L6:L55" si="7">+I6*K6</f>
        <v>0.6333333333333333</v>
      </c>
      <c r="M6" s="15">
        <v>1</v>
      </c>
      <c r="N6" s="15">
        <v>1</v>
      </c>
      <c r="P6" s="25">
        <f t="shared" si="2"/>
        <v>0.6333333333333333</v>
      </c>
      <c r="R6" s="4">
        <f t="shared" si="3"/>
        <v>8.5703717737061071E-5</v>
      </c>
      <c r="T6" s="6">
        <f>+R6*(assessment!$J$273*assessment!$E$3)</f>
        <v>650.24627129962971</v>
      </c>
      <c r="V6" s="7">
        <f>+T6/payroll!F6</f>
        <v>2.3122253503527635E-5</v>
      </c>
      <c r="X6" s="6">
        <f>IF(V6&lt;$X$2,T6, +payroll!F6 * $X$2)</f>
        <v>650.24627129962971</v>
      </c>
      <c r="Z6" s="6">
        <f t="shared" si="4"/>
        <v>0</v>
      </c>
      <c r="AB6">
        <f t="shared" si="5"/>
        <v>1</v>
      </c>
    </row>
    <row r="7" spans="1:33" x14ac:dyDescent="0.2">
      <c r="A7" t="s">
        <v>9</v>
      </c>
      <c r="B7" t="s">
        <v>10</v>
      </c>
      <c r="D7" s="28">
        <v>2</v>
      </c>
      <c r="E7" s="28">
        <v>0</v>
      </c>
      <c r="F7" s="28">
        <v>1</v>
      </c>
      <c r="G7">
        <f t="shared" si="0"/>
        <v>3</v>
      </c>
      <c r="I7" s="25">
        <f t="shared" si="6"/>
        <v>1</v>
      </c>
      <c r="J7" s="7">
        <f>+IFR!AD7</f>
        <v>1.7495905686217346E-3</v>
      </c>
      <c r="K7" s="15">
        <f t="shared" si="1"/>
        <v>0.95</v>
      </c>
      <c r="L7" s="25">
        <f t="shared" si="7"/>
        <v>0.95</v>
      </c>
      <c r="M7" s="15">
        <v>1</v>
      </c>
      <c r="N7" s="15">
        <v>1</v>
      </c>
      <c r="P7" s="25">
        <f t="shared" si="2"/>
        <v>0.95</v>
      </c>
      <c r="R7" s="4">
        <f t="shared" si="3"/>
        <v>1.2855557660559162E-4</v>
      </c>
      <c r="T7" s="6">
        <f>+R7*(assessment!$J$273*assessment!$E$3)</f>
        <v>975.36940694944462</v>
      </c>
      <c r="V7" s="7">
        <f>+T7/payroll!F7</f>
        <v>3.8076287662637484E-5</v>
      </c>
      <c r="X7" s="6">
        <f>IF(V7&lt;$X$2,T7, +payroll!F7 * $X$2)</f>
        <v>975.36940694944462</v>
      </c>
      <c r="Z7" s="6">
        <f t="shared" si="4"/>
        <v>0</v>
      </c>
      <c r="AB7">
        <f t="shared" si="5"/>
        <v>1</v>
      </c>
    </row>
    <row r="8" spans="1:33" x14ac:dyDescent="0.2">
      <c r="A8" t="s">
        <v>11</v>
      </c>
      <c r="B8" t="s">
        <v>12</v>
      </c>
      <c r="D8" s="28">
        <v>0</v>
      </c>
      <c r="E8" s="28">
        <v>0</v>
      </c>
      <c r="F8" s="28">
        <v>0</v>
      </c>
      <c r="G8">
        <f t="shared" si="0"/>
        <v>0</v>
      </c>
      <c r="I8" s="25">
        <f t="shared" si="6"/>
        <v>0</v>
      </c>
      <c r="J8" s="7">
        <f>+IFR!AD8</f>
        <v>0</v>
      </c>
      <c r="K8" s="15">
        <f t="shared" si="1"/>
        <v>0.95</v>
      </c>
      <c r="L8" s="25">
        <f t="shared" si="7"/>
        <v>0</v>
      </c>
      <c r="M8" s="15">
        <v>1</v>
      </c>
      <c r="N8" s="15">
        <v>1</v>
      </c>
      <c r="P8" s="25">
        <f t="shared" si="2"/>
        <v>0</v>
      </c>
      <c r="R8" s="4">
        <f t="shared" si="3"/>
        <v>0</v>
      </c>
      <c r="T8" s="6">
        <f>+R8*(assessment!$J$273*assessment!$E$3)</f>
        <v>0</v>
      </c>
      <c r="V8" s="7">
        <f>+T8/payroll!F8</f>
        <v>0</v>
      </c>
      <c r="X8" s="6">
        <f>IF(V8&lt;$X$2,T8, +payroll!F8 * $X$2)</f>
        <v>0</v>
      </c>
      <c r="Z8" s="6">
        <f t="shared" si="4"/>
        <v>0</v>
      </c>
      <c r="AB8" t="e">
        <f t="shared" si="5"/>
        <v>#DIV/0!</v>
      </c>
    </row>
    <row r="9" spans="1:33" x14ac:dyDescent="0.2">
      <c r="A9" t="s">
        <v>13</v>
      </c>
      <c r="B9" t="s">
        <v>14</v>
      </c>
      <c r="D9" s="28">
        <v>0</v>
      </c>
      <c r="E9" s="28">
        <v>0</v>
      </c>
      <c r="F9" s="28">
        <v>0</v>
      </c>
      <c r="G9">
        <f t="shared" si="0"/>
        <v>0</v>
      </c>
      <c r="I9" s="25">
        <f t="shared" si="6"/>
        <v>0</v>
      </c>
      <c r="J9" s="7">
        <f>+IFR!AD9</f>
        <v>0</v>
      </c>
      <c r="K9" s="15">
        <f t="shared" si="1"/>
        <v>0.95</v>
      </c>
      <c r="L9" s="25">
        <f t="shared" si="7"/>
        <v>0</v>
      </c>
      <c r="M9" s="15">
        <v>1</v>
      </c>
      <c r="N9" s="15">
        <v>1</v>
      </c>
      <c r="P9" s="25">
        <f t="shared" si="2"/>
        <v>0</v>
      </c>
      <c r="R9" s="4">
        <f t="shared" si="3"/>
        <v>0</v>
      </c>
      <c r="T9" s="6">
        <f>+R9*(assessment!$J$273*assessment!$E$3)</f>
        <v>0</v>
      </c>
      <c r="V9" s="7">
        <f>+T9/payroll!F9</f>
        <v>0</v>
      </c>
      <c r="X9" s="6">
        <f>IF(V9&lt;$X$2,T9, +payroll!F9 * $X$2)</f>
        <v>0</v>
      </c>
      <c r="Z9" s="6">
        <f t="shared" si="4"/>
        <v>0</v>
      </c>
      <c r="AB9" t="e">
        <f t="shared" si="5"/>
        <v>#DIV/0!</v>
      </c>
    </row>
    <row r="10" spans="1:33" x14ac:dyDescent="0.2">
      <c r="A10" t="s">
        <v>15</v>
      </c>
      <c r="B10" t="s">
        <v>16</v>
      </c>
      <c r="D10" s="28">
        <v>0</v>
      </c>
      <c r="E10" s="28">
        <v>0</v>
      </c>
      <c r="F10" s="28">
        <v>0</v>
      </c>
      <c r="G10">
        <f t="shared" si="0"/>
        <v>0</v>
      </c>
      <c r="I10" s="25">
        <f t="shared" si="6"/>
        <v>0</v>
      </c>
      <c r="J10" s="7">
        <f>+IFR!AD10</f>
        <v>0</v>
      </c>
      <c r="K10" s="15">
        <f t="shared" si="1"/>
        <v>0.95</v>
      </c>
      <c r="L10" s="25">
        <f t="shared" si="7"/>
        <v>0</v>
      </c>
      <c r="M10" s="15">
        <v>1</v>
      </c>
      <c r="N10" s="15">
        <v>1</v>
      </c>
      <c r="P10" s="25">
        <f t="shared" si="2"/>
        <v>0</v>
      </c>
      <c r="R10" s="4">
        <f t="shared" si="3"/>
        <v>0</v>
      </c>
      <c r="T10" s="6">
        <f>+R10*(assessment!$J$273*assessment!$E$3)</f>
        <v>0</v>
      </c>
      <c r="V10" s="7">
        <f>+T10/payroll!F10</f>
        <v>0</v>
      </c>
      <c r="X10" s="6">
        <f>IF(V10&lt;$X$2,T10, +payroll!F10 * $X$2)</f>
        <v>0</v>
      </c>
      <c r="Z10" s="6">
        <f t="shared" si="4"/>
        <v>0</v>
      </c>
      <c r="AB10" t="e">
        <f t="shared" si="5"/>
        <v>#DIV/0!</v>
      </c>
    </row>
    <row r="11" spans="1:33" x14ac:dyDescent="0.2">
      <c r="A11" t="s">
        <v>17</v>
      </c>
      <c r="B11" t="s">
        <v>18</v>
      </c>
      <c r="D11" s="28">
        <v>1</v>
      </c>
      <c r="E11" s="28">
        <v>0</v>
      </c>
      <c r="F11" s="28">
        <v>2</v>
      </c>
      <c r="G11">
        <f t="shared" si="0"/>
        <v>3</v>
      </c>
      <c r="I11" s="25">
        <f t="shared" si="6"/>
        <v>1</v>
      </c>
      <c r="J11" s="7">
        <f>+IFR!AD11</f>
        <v>1.1666666666666665E-2</v>
      </c>
      <c r="K11" s="15">
        <f t="shared" si="1"/>
        <v>0.95</v>
      </c>
      <c r="L11" s="25">
        <f t="shared" si="7"/>
        <v>0.95</v>
      </c>
      <c r="M11" s="15">
        <v>1</v>
      </c>
      <c r="N11" s="15">
        <v>1</v>
      </c>
      <c r="P11" s="25">
        <f t="shared" si="2"/>
        <v>0.95</v>
      </c>
      <c r="R11" s="4">
        <f t="shared" si="3"/>
        <v>1.2855557660559162E-4</v>
      </c>
      <c r="T11" s="6">
        <f>+R11*(assessment!$J$273*assessment!$E$3)</f>
        <v>975.36940694944462</v>
      </c>
      <c r="V11" s="7">
        <f>+T11/payroll!F11</f>
        <v>1.8824287124466339E-4</v>
      </c>
      <c r="X11" s="6">
        <f>IF(V11&lt;$X$2,T11, +payroll!F11 * $X$2)</f>
        <v>975.36940694944462</v>
      </c>
      <c r="Z11" s="6">
        <f t="shared" si="4"/>
        <v>0</v>
      </c>
      <c r="AB11">
        <f t="shared" si="5"/>
        <v>1</v>
      </c>
    </row>
    <row r="12" spans="1:33" x14ac:dyDescent="0.2">
      <c r="A12" t="s">
        <v>19</v>
      </c>
      <c r="B12" t="s">
        <v>20</v>
      </c>
      <c r="D12" s="28">
        <v>0</v>
      </c>
      <c r="E12" s="28">
        <v>1</v>
      </c>
      <c r="F12" s="28">
        <v>0</v>
      </c>
      <c r="G12">
        <f t="shared" si="0"/>
        <v>1</v>
      </c>
      <c r="I12" s="25">
        <f t="shared" si="6"/>
        <v>0.33333333333333331</v>
      </c>
      <c r="J12" s="7">
        <f>+IFR!AD12</f>
        <v>3.3333333333333335E-3</v>
      </c>
      <c r="K12" s="15">
        <f t="shared" si="1"/>
        <v>0.95</v>
      </c>
      <c r="L12" s="25">
        <f t="shared" si="7"/>
        <v>0.31666666666666665</v>
      </c>
      <c r="M12" s="15">
        <v>1</v>
      </c>
      <c r="N12" s="15">
        <v>1</v>
      </c>
      <c r="P12" s="25">
        <f t="shared" si="2"/>
        <v>0.31666666666666665</v>
      </c>
      <c r="R12" s="4">
        <f t="shared" si="3"/>
        <v>4.2851858868530536E-5</v>
      </c>
      <c r="T12" s="6">
        <f>+R12*(assessment!$J$273*assessment!$E$3)</f>
        <v>325.12313564981486</v>
      </c>
      <c r="V12" s="7">
        <f>+T12/payroll!F12</f>
        <v>2.5428448035189148E-4</v>
      </c>
      <c r="X12" s="6">
        <f>IF(V12&lt;$X$2,T12, +payroll!F12 * $X$2)</f>
        <v>325.12313564981486</v>
      </c>
      <c r="Z12" s="6">
        <f t="shared" si="4"/>
        <v>0</v>
      </c>
      <c r="AB12">
        <f t="shared" si="5"/>
        <v>1</v>
      </c>
    </row>
    <row r="13" spans="1:33" x14ac:dyDescent="0.2">
      <c r="A13" t="s">
        <v>21</v>
      </c>
      <c r="B13" t="s">
        <v>22</v>
      </c>
      <c r="D13" s="28">
        <v>0</v>
      </c>
      <c r="E13" s="28">
        <v>0</v>
      </c>
      <c r="F13" s="28">
        <v>0</v>
      </c>
      <c r="G13">
        <f t="shared" si="0"/>
        <v>0</v>
      </c>
      <c r="I13" s="25">
        <f t="shared" si="6"/>
        <v>0</v>
      </c>
      <c r="J13" s="7">
        <f>+IFR!AD13</f>
        <v>0</v>
      </c>
      <c r="K13" s="15">
        <f t="shared" si="1"/>
        <v>0.95</v>
      </c>
      <c r="L13" s="25">
        <f t="shared" si="7"/>
        <v>0</v>
      </c>
      <c r="M13" s="15">
        <v>1</v>
      </c>
      <c r="N13" s="15">
        <v>1</v>
      </c>
      <c r="P13" s="25">
        <f t="shared" si="2"/>
        <v>0</v>
      </c>
      <c r="R13" s="4">
        <f t="shared" si="3"/>
        <v>0</v>
      </c>
      <c r="T13" s="6">
        <f>+R13*(assessment!$J$273*assessment!$E$3)</f>
        <v>0</v>
      </c>
      <c r="V13" s="7">
        <f>+T13/payroll!F13</f>
        <v>0</v>
      </c>
      <c r="X13" s="6">
        <f>IF(V13&lt;$X$2,T13, +payroll!F13 * $X$2)</f>
        <v>0</v>
      </c>
      <c r="Z13" s="6">
        <f t="shared" si="4"/>
        <v>0</v>
      </c>
      <c r="AB13" t="e">
        <f t="shared" si="5"/>
        <v>#DIV/0!</v>
      </c>
    </row>
    <row r="14" spans="1:33" x14ac:dyDescent="0.2">
      <c r="A14" t="s">
        <v>23</v>
      </c>
      <c r="B14" t="s">
        <v>24</v>
      </c>
      <c r="D14" s="28">
        <v>3</v>
      </c>
      <c r="E14" s="28">
        <v>3</v>
      </c>
      <c r="F14" s="28">
        <v>2</v>
      </c>
      <c r="G14">
        <f t="shared" si="0"/>
        <v>8</v>
      </c>
      <c r="I14" s="25">
        <f t="shared" si="6"/>
        <v>2.6666666666666665</v>
      </c>
      <c r="J14" s="7">
        <f>+IFR!AD14</f>
        <v>1.3223389973526534E-2</v>
      </c>
      <c r="K14" s="15">
        <f t="shared" si="1"/>
        <v>0.95</v>
      </c>
      <c r="L14" s="25">
        <f t="shared" si="7"/>
        <v>2.5333333333333332</v>
      </c>
      <c r="M14" s="15">
        <v>1</v>
      </c>
      <c r="N14" s="15">
        <v>1</v>
      </c>
      <c r="P14" s="25">
        <f t="shared" si="2"/>
        <v>2.5333333333333332</v>
      </c>
      <c r="R14" s="4">
        <f t="shared" si="3"/>
        <v>3.4281487094824429E-4</v>
      </c>
      <c r="T14" s="6">
        <f>+R14*(assessment!$J$273*assessment!$E$3)</f>
        <v>2600.9850851985188</v>
      </c>
      <c r="V14" s="7">
        <f>+T14/payroll!F14</f>
        <v>2.0133324827375539E-4</v>
      </c>
      <c r="X14" s="6">
        <f>IF(V14&lt;$X$2,T14, +payroll!F14 * $X$2)</f>
        <v>2600.9850851985188</v>
      </c>
      <c r="Z14" s="6">
        <f t="shared" si="4"/>
        <v>0</v>
      </c>
      <c r="AB14">
        <f t="shared" si="5"/>
        <v>1</v>
      </c>
    </row>
    <row r="15" spans="1:33" x14ac:dyDescent="0.2">
      <c r="A15" t="s">
        <v>25</v>
      </c>
      <c r="B15" t="s">
        <v>26</v>
      </c>
      <c r="D15" s="28">
        <v>0</v>
      </c>
      <c r="E15" s="28">
        <v>0</v>
      </c>
      <c r="F15" s="28">
        <v>0</v>
      </c>
      <c r="G15">
        <f t="shared" si="0"/>
        <v>0</v>
      </c>
      <c r="I15" s="25">
        <f t="shared" si="6"/>
        <v>0</v>
      </c>
      <c r="J15" s="7">
        <f>+IFR!AD15</f>
        <v>0</v>
      </c>
      <c r="K15" s="15">
        <f t="shared" si="1"/>
        <v>0.95</v>
      </c>
      <c r="L15" s="25">
        <f t="shared" si="7"/>
        <v>0</v>
      </c>
      <c r="M15" s="15">
        <v>1</v>
      </c>
      <c r="N15" s="15">
        <v>1</v>
      </c>
      <c r="P15" s="25">
        <f t="shared" si="2"/>
        <v>0</v>
      </c>
      <c r="R15" s="4">
        <f t="shared" si="3"/>
        <v>0</v>
      </c>
      <c r="T15" s="6">
        <f>+R15*(assessment!$J$273*assessment!$E$3)</f>
        <v>0</v>
      </c>
      <c r="V15" s="7">
        <f>+T15/payroll!F15</f>
        <v>0</v>
      </c>
      <c r="X15" s="6">
        <f>IF(V15&lt;$X$2,T15, +payroll!F15 * $X$2)</f>
        <v>0</v>
      </c>
      <c r="Z15" s="6">
        <f t="shared" si="4"/>
        <v>0</v>
      </c>
      <c r="AB15" t="e">
        <f t="shared" si="5"/>
        <v>#DIV/0!</v>
      </c>
    </row>
    <row r="16" spans="1:33" x14ac:dyDescent="0.2">
      <c r="A16" t="s">
        <v>562</v>
      </c>
      <c r="B16" t="s">
        <v>563</v>
      </c>
      <c r="D16" s="28">
        <v>0</v>
      </c>
      <c r="E16" s="28">
        <v>0</v>
      </c>
      <c r="F16" s="44">
        <v>1</v>
      </c>
      <c r="G16">
        <f>SUM(D16:F16)</f>
        <v>1</v>
      </c>
      <c r="I16" s="25">
        <f>AVERAGE(D16:F16)</f>
        <v>0.33333333333333331</v>
      </c>
      <c r="J16" s="7">
        <f>+IFR!AD16</f>
        <v>5.0000000000000001E-3</v>
      </c>
      <c r="K16" s="15">
        <f t="shared" si="1"/>
        <v>0.95</v>
      </c>
      <c r="L16" s="25">
        <f>+I16*K16</f>
        <v>0.31666666666666665</v>
      </c>
      <c r="M16" s="15">
        <v>1</v>
      </c>
      <c r="N16" s="15">
        <v>1</v>
      </c>
      <c r="P16" s="25">
        <f>+L16*M16*N16</f>
        <v>0.31666666666666665</v>
      </c>
      <c r="R16" s="4">
        <f>+P16/$P$265</f>
        <v>4.2851858868530536E-5</v>
      </c>
      <c r="T16" s="6">
        <f>+R16*(assessment!$J$273*assessment!$E$3)</f>
        <v>325.12313564981486</v>
      </c>
      <c r="V16" s="7">
        <f>+T16/payroll!F16</f>
        <v>6.1577401063619432E-4</v>
      </c>
      <c r="X16" s="6">
        <f>IF(V16&lt;$X$2,T16, +payroll!F16 * $X$2)</f>
        <v>325.12313564981486</v>
      </c>
      <c r="Z16" s="6">
        <f>+T16-X16</f>
        <v>0</v>
      </c>
      <c r="AB16">
        <f>+X16/T16</f>
        <v>1</v>
      </c>
    </row>
    <row r="17" spans="1:28" x14ac:dyDescent="0.2">
      <c r="A17" t="s">
        <v>27</v>
      </c>
      <c r="B17" t="s">
        <v>528</v>
      </c>
      <c r="D17" s="28">
        <v>1</v>
      </c>
      <c r="E17" s="28">
        <v>0</v>
      </c>
      <c r="F17" s="28">
        <v>0</v>
      </c>
      <c r="G17">
        <f t="shared" si="0"/>
        <v>1</v>
      </c>
      <c r="I17" s="25">
        <f t="shared" si="6"/>
        <v>0.33333333333333331</v>
      </c>
      <c r="J17" s="7">
        <f>+IFR!AD17</f>
        <v>1.6666666666666668E-3</v>
      </c>
      <c r="K17" s="15">
        <f t="shared" si="1"/>
        <v>0.95</v>
      </c>
      <c r="L17" s="25">
        <f t="shared" si="7"/>
        <v>0.31666666666666665</v>
      </c>
      <c r="M17" s="15">
        <v>1</v>
      </c>
      <c r="N17" s="15">
        <v>1</v>
      </c>
      <c r="P17" s="25">
        <f t="shared" si="2"/>
        <v>0.31666666666666665</v>
      </c>
      <c r="R17" s="4">
        <f t="shared" si="3"/>
        <v>4.2851858868530536E-5</v>
      </c>
      <c r="T17" s="6">
        <f>+R17*(assessment!$J$273*assessment!$E$3)</f>
        <v>325.12313564981486</v>
      </c>
      <c r="V17" s="7">
        <f>+T17/payroll!F17</f>
        <v>9.6480629946978463E-5</v>
      </c>
      <c r="X17" s="6">
        <f>IF(V17&lt;$X$2,T17, +payroll!F17 * $X$2)</f>
        <v>325.12313564981486</v>
      </c>
      <c r="Z17" s="6">
        <f t="shared" si="4"/>
        <v>0</v>
      </c>
      <c r="AB17">
        <f t="shared" si="5"/>
        <v>1</v>
      </c>
    </row>
    <row r="18" spans="1:28" x14ac:dyDescent="0.2">
      <c r="A18" t="s">
        <v>28</v>
      </c>
      <c r="B18" t="s">
        <v>529</v>
      </c>
      <c r="D18" s="28">
        <v>0</v>
      </c>
      <c r="E18" s="28">
        <v>0</v>
      </c>
      <c r="F18" s="28">
        <v>0</v>
      </c>
      <c r="G18">
        <f t="shared" si="0"/>
        <v>0</v>
      </c>
      <c r="I18" s="25">
        <f t="shared" si="6"/>
        <v>0</v>
      </c>
      <c r="J18" s="7">
        <f>+IFR!AD18</f>
        <v>0</v>
      </c>
      <c r="K18" s="15">
        <f t="shared" si="1"/>
        <v>0.95</v>
      </c>
      <c r="L18" s="25">
        <f t="shared" si="7"/>
        <v>0</v>
      </c>
      <c r="M18" s="15">
        <v>1</v>
      </c>
      <c r="N18" s="15">
        <v>1</v>
      </c>
      <c r="P18" s="25">
        <f t="shared" si="2"/>
        <v>0</v>
      </c>
      <c r="R18" s="4">
        <f t="shared" si="3"/>
        <v>0</v>
      </c>
      <c r="T18" s="6">
        <f>+R18*(assessment!$J$273*assessment!$E$3)</f>
        <v>0</v>
      </c>
      <c r="V18" s="7">
        <f>+T18/payroll!F18</f>
        <v>0</v>
      </c>
      <c r="X18" s="6">
        <f>IF(V18&lt;$X$2,T18, +payroll!F18 * $X$2)</f>
        <v>0</v>
      </c>
      <c r="Z18" s="6">
        <f t="shared" si="4"/>
        <v>0</v>
      </c>
      <c r="AB18" t="e">
        <f t="shared" si="5"/>
        <v>#DIV/0!</v>
      </c>
    </row>
    <row r="19" spans="1:28" x14ac:dyDescent="0.2">
      <c r="A19" t="s">
        <v>29</v>
      </c>
      <c r="B19" t="s">
        <v>530</v>
      </c>
      <c r="D19" s="28">
        <v>0</v>
      </c>
      <c r="E19" s="28">
        <v>0</v>
      </c>
      <c r="F19" s="28">
        <v>0</v>
      </c>
      <c r="G19">
        <f t="shared" si="0"/>
        <v>0</v>
      </c>
      <c r="I19" s="25">
        <f t="shared" si="6"/>
        <v>0</v>
      </c>
      <c r="J19" s="7">
        <f>+IFR!AD19</f>
        <v>0</v>
      </c>
      <c r="K19" s="15">
        <f t="shared" si="1"/>
        <v>0.95</v>
      </c>
      <c r="L19" s="25">
        <f t="shared" si="7"/>
        <v>0</v>
      </c>
      <c r="M19" s="15">
        <v>1</v>
      </c>
      <c r="N19" s="15">
        <v>1</v>
      </c>
      <c r="P19" s="25">
        <f t="shared" si="2"/>
        <v>0</v>
      </c>
      <c r="R19" s="4">
        <f t="shared" si="3"/>
        <v>0</v>
      </c>
      <c r="T19" s="6">
        <f>+R19*(assessment!$J$273*assessment!$E$3)</f>
        <v>0</v>
      </c>
      <c r="V19" s="7">
        <f>+T19/payroll!F19</f>
        <v>0</v>
      </c>
      <c r="X19" s="6">
        <f>IF(V19&lt;$X$2,T19, +payroll!F19 * $X$2)</f>
        <v>0</v>
      </c>
      <c r="Z19" s="6">
        <f t="shared" si="4"/>
        <v>0</v>
      </c>
      <c r="AB19" t="e">
        <f t="shared" si="5"/>
        <v>#DIV/0!</v>
      </c>
    </row>
    <row r="20" spans="1:28" x14ac:dyDescent="0.2">
      <c r="A20" t="s">
        <v>30</v>
      </c>
      <c r="B20" t="s">
        <v>531</v>
      </c>
      <c r="D20" s="28">
        <v>0</v>
      </c>
      <c r="E20" s="28">
        <v>0</v>
      </c>
      <c r="F20" s="28">
        <v>0</v>
      </c>
      <c r="G20">
        <f t="shared" si="0"/>
        <v>0</v>
      </c>
      <c r="I20" s="25">
        <f t="shared" si="6"/>
        <v>0</v>
      </c>
      <c r="J20" s="7">
        <f>+IFR!AD20</f>
        <v>0</v>
      </c>
      <c r="K20" s="15">
        <f t="shared" si="1"/>
        <v>0.95</v>
      </c>
      <c r="L20" s="25">
        <f t="shared" si="7"/>
        <v>0</v>
      </c>
      <c r="M20" s="15">
        <v>1</v>
      </c>
      <c r="N20" s="15">
        <v>1</v>
      </c>
      <c r="P20" s="25">
        <f t="shared" si="2"/>
        <v>0</v>
      </c>
      <c r="R20" s="4">
        <f t="shared" si="3"/>
        <v>0</v>
      </c>
      <c r="T20" s="6">
        <f>+R20*(assessment!$J$273*assessment!$E$3)</f>
        <v>0</v>
      </c>
      <c r="V20" s="7">
        <f>+T20/payroll!F20</f>
        <v>0</v>
      </c>
      <c r="X20" s="6">
        <f>IF(V20&lt;$X$2,T20, +payroll!F20 * $X$2)</f>
        <v>0</v>
      </c>
      <c r="Z20" s="6">
        <f t="shared" si="4"/>
        <v>0</v>
      </c>
      <c r="AB20" t="e">
        <f t="shared" si="5"/>
        <v>#DIV/0!</v>
      </c>
    </row>
    <row r="21" spans="1:28" x14ac:dyDescent="0.2">
      <c r="A21" t="s">
        <v>31</v>
      </c>
      <c r="B21" t="s">
        <v>532</v>
      </c>
      <c r="D21" s="28">
        <v>0</v>
      </c>
      <c r="E21" s="28">
        <v>0</v>
      </c>
      <c r="F21" s="28">
        <v>0</v>
      </c>
      <c r="G21">
        <f t="shared" si="0"/>
        <v>0</v>
      </c>
      <c r="I21" s="25">
        <f t="shared" si="6"/>
        <v>0</v>
      </c>
      <c r="J21" s="7">
        <f>+IFR!AD21</f>
        <v>0</v>
      </c>
      <c r="K21" s="15">
        <f t="shared" si="1"/>
        <v>0.95</v>
      </c>
      <c r="L21" s="25">
        <f t="shared" si="7"/>
        <v>0</v>
      </c>
      <c r="M21" s="15">
        <v>1</v>
      </c>
      <c r="N21" s="15">
        <v>1</v>
      </c>
      <c r="P21" s="25">
        <f t="shared" si="2"/>
        <v>0</v>
      </c>
      <c r="R21" s="4">
        <f t="shared" si="3"/>
        <v>0</v>
      </c>
      <c r="T21" s="6">
        <f>+R21*(assessment!$J$273*assessment!$E$3)</f>
        <v>0</v>
      </c>
      <c r="V21" s="7">
        <f>+T21/payroll!F21</f>
        <v>0</v>
      </c>
      <c r="X21" s="6">
        <f>IF(V21&lt;$X$2,T21, +payroll!F21 * $X$2)</f>
        <v>0</v>
      </c>
      <c r="Z21" s="6">
        <f t="shared" si="4"/>
        <v>0</v>
      </c>
      <c r="AB21" t="e">
        <f t="shared" si="5"/>
        <v>#DIV/0!</v>
      </c>
    </row>
    <row r="22" spans="1:28" x14ac:dyDescent="0.2">
      <c r="A22" t="s">
        <v>32</v>
      </c>
      <c r="B22" t="s">
        <v>533</v>
      </c>
      <c r="D22" s="28">
        <v>0</v>
      </c>
      <c r="E22" s="28">
        <v>0</v>
      </c>
      <c r="F22" s="28">
        <v>0</v>
      </c>
      <c r="G22">
        <f t="shared" si="0"/>
        <v>0</v>
      </c>
      <c r="I22" s="25">
        <f t="shared" si="6"/>
        <v>0</v>
      </c>
      <c r="J22" s="7">
        <f>+IFR!AD22</f>
        <v>0</v>
      </c>
      <c r="K22" s="15">
        <f t="shared" si="1"/>
        <v>0.95</v>
      </c>
      <c r="L22" s="25">
        <f t="shared" si="7"/>
        <v>0</v>
      </c>
      <c r="M22" s="15">
        <v>1</v>
      </c>
      <c r="N22" s="15">
        <v>1</v>
      </c>
      <c r="P22" s="25">
        <f t="shared" si="2"/>
        <v>0</v>
      </c>
      <c r="R22" s="4">
        <f t="shared" si="3"/>
        <v>0</v>
      </c>
      <c r="T22" s="6">
        <f>+R22*(assessment!$J$273*assessment!$E$3)</f>
        <v>0</v>
      </c>
      <c r="V22" s="7">
        <f>+T22/payroll!F22</f>
        <v>0</v>
      </c>
      <c r="X22" s="6">
        <f>IF(V22&lt;$X$2,T22, +payroll!F22 * $X$2)</f>
        <v>0</v>
      </c>
      <c r="Z22" s="6">
        <f t="shared" si="4"/>
        <v>0</v>
      </c>
      <c r="AB22" t="e">
        <f t="shared" si="5"/>
        <v>#DIV/0!</v>
      </c>
    </row>
    <row r="23" spans="1:28" x14ac:dyDescent="0.2">
      <c r="A23" t="s">
        <v>33</v>
      </c>
      <c r="B23" t="s">
        <v>534</v>
      </c>
      <c r="D23" s="28">
        <v>0</v>
      </c>
      <c r="E23" s="28">
        <v>0</v>
      </c>
      <c r="F23" s="28">
        <v>0</v>
      </c>
      <c r="G23">
        <f t="shared" si="0"/>
        <v>0</v>
      </c>
      <c r="I23" s="25">
        <f t="shared" si="6"/>
        <v>0</v>
      </c>
      <c r="J23" s="7">
        <f>+IFR!AD23</f>
        <v>0</v>
      </c>
      <c r="K23" s="15">
        <f t="shared" si="1"/>
        <v>0.95</v>
      </c>
      <c r="L23" s="25">
        <f t="shared" si="7"/>
        <v>0</v>
      </c>
      <c r="M23" s="15">
        <v>1</v>
      </c>
      <c r="N23" s="15">
        <v>1</v>
      </c>
      <c r="P23" s="25">
        <f t="shared" si="2"/>
        <v>0</v>
      </c>
      <c r="R23" s="4">
        <f t="shared" si="3"/>
        <v>0</v>
      </c>
      <c r="T23" s="6">
        <f>+R23*(assessment!$J$273*assessment!$E$3)</f>
        <v>0</v>
      </c>
      <c r="V23" s="7">
        <f>+T23/payroll!F23</f>
        <v>0</v>
      </c>
      <c r="X23" s="6">
        <f>IF(V23&lt;$X$2,T23, +payroll!F23 * $X$2)</f>
        <v>0</v>
      </c>
      <c r="Z23" s="6">
        <f t="shared" si="4"/>
        <v>0</v>
      </c>
      <c r="AB23" t="e">
        <f t="shared" si="5"/>
        <v>#DIV/0!</v>
      </c>
    </row>
    <row r="24" spans="1:28" x14ac:dyDescent="0.2">
      <c r="A24" t="s">
        <v>34</v>
      </c>
      <c r="B24" t="s">
        <v>535</v>
      </c>
      <c r="D24" s="28">
        <v>0</v>
      </c>
      <c r="E24" s="28">
        <v>0</v>
      </c>
      <c r="F24" s="28">
        <v>0</v>
      </c>
      <c r="G24">
        <f t="shared" si="0"/>
        <v>0</v>
      </c>
      <c r="I24" s="25">
        <f t="shared" si="6"/>
        <v>0</v>
      </c>
      <c r="J24" s="7">
        <f>+IFR!AD24</f>
        <v>0</v>
      </c>
      <c r="K24" s="15">
        <f t="shared" si="1"/>
        <v>0.95</v>
      </c>
      <c r="L24" s="25">
        <f t="shared" si="7"/>
        <v>0</v>
      </c>
      <c r="M24" s="15">
        <v>1</v>
      </c>
      <c r="N24" s="15">
        <v>1</v>
      </c>
      <c r="P24" s="25">
        <f t="shared" si="2"/>
        <v>0</v>
      </c>
      <c r="R24" s="4">
        <f t="shared" si="3"/>
        <v>0</v>
      </c>
      <c r="T24" s="6">
        <f>+R24*(assessment!$J$273*assessment!$E$3)</f>
        <v>0</v>
      </c>
      <c r="V24" s="7">
        <f>+T24/payroll!F24</f>
        <v>0</v>
      </c>
      <c r="X24" s="6">
        <f>IF(V24&lt;$X$2,T24, +payroll!F24 * $X$2)</f>
        <v>0</v>
      </c>
      <c r="Z24" s="6">
        <f t="shared" si="4"/>
        <v>0</v>
      </c>
      <c r="AB24" t="e">
        <f t="shared" si="5"/>
        <v>#DIV/0!</v>
      </c>
    </row>
    <row r="25" spans="1:28" x14ac:dyDescent="0.2">
      <c r="A25" t="s">
        <v>35</v>
      </c>
      <c r="B25" t="s">
        <v>536</v>
      </c>
      <c r="D25" s="28">
        <v>0</v>
      </c>
      <c r="E25" s="28">
        <v>0</v>
      </c>
      <c r="F25" s="28">
        <v>0</v>
      </c>
      <c r="G25">
        <f t="shared" si="0"/>
        <v>0</v>
      </c>
      <c r="I25" s="25">
        <f t="shared" si="6"/>
        <v>0</v>
      </c>
      <c r="J25" s="7">
        <f>+IFR!AD25</f>
        <v>0</v>
      </c>
      <c r="K25" s="15">
        <f t="shared" si="1"/>
        <v>0.95</v>
      </c>
      <c r="L25" s="25">
        <f t="shared" si="7"/>
        <v>0</v>
      </c>
      <c r="M25" s="15">
        <v>1</v>
      </c>
      <c r="N25" s="15">
        <v>1</v>
      </c>
      <c r="P25" s="25">
        <f t="shared" si="2"/>
        <v>0</v>
      </c>
      <c r="R25" s="4">
        <f t="shared" si="3"/>
        <v>0</v>
      </c>
      <c r="T25" s="6">
        <f>+R25*(assessment!$J$273*assessment!$E$3)</f>
        <v>0</v>
      </c>
      <c r="V25" s="7">
        <f>+T25/payroll!F25</f>
        <v>0</v>
      </c>
      <c r="X25" s="6">
        <f>IF(V25&lt;$X$2,T25, +payroll!F25 * $X$2)</f>
        <v>0</v>
      </c>
      <c r="Z25" s="6">
        <f t="shared" si="4"/>
        <v>0</v>
      </c>
      <c r="AB25" t="e">
        <f t="shared" si="5"/>
        <v>#DIV/0!</v>
      </c>
    </row>
    <row r="26" spans="1:28" x14ac:dyDescent="0.2">
      <c r="A26" t="s">
        <v>36</v>
      </c>
      <c r="B26" t="s">
        <v>537</v>
      </c>
      <c r="D26" s="28">
        <v>1</v>
      </c>
      <c r="E26" s="28">
        <v>0</v>
      </c>
      <c r="F26" s="28">
        <v>0</v>
      </c>
      <c r="G26">
        <f t="shared" si="0"/>
        <v>1</v>
      </c>
      <c r="I26" s="25">
        <f t="shared" si="6"/>
        <v>0.33333333333333331</v>
      </c>
      <c r="J26" s="7">
        <f>+IFR!AD26</f>
        <v>1.6666666666666668E-3</v>
      </c>
      <c r="K26" s="15">
        <f t="shared" si="1"/>
        <v>0.95</v>
      </c>
      <c r="L26" s="25">
        <f t="shared" si="7"/>
        <v>0.31666666666666665</v>
      </c>
      <c r="M26" s="15">
        <v>1</v>
      </c>
      <c r="N26" s="15">
        <v>1</v>
      </c>
      <c r="P26" s="25">
        <f t="shared" si="2"/>
        <v>0.31666666666666665</v>
      </c>
      <c r="R26" s="4">
        <f t="shared" si="3"/>
        <v>4.2851858868530536E-5</v>
      </c>
      <c r="T26" s="6">
        <f>+R26*(assessment!$J$273*assessment!$E$3)</f>
        <v>325.12313564981486</v>
      </c>
      <c r="V26" s="7">
        <f>+T26/payroll!F26</f>
        <v>2.7180370954046066E-4</v>
      </c>
      <c r="X26" s="6">
        <f>IF(V26&lt;$X$2,T26, +payroll!F26 * $X$2)</f>
        <v>325.12313564981486</v>
      </c>
      <c r="Z26" s="6">
        <f t="shared" si="4"/>
        <v>0</v>
      </c>
      <c r="AB26">
        <f t="shared" si="5"/>
        <v>1</v>
      </c>
    </row>
    <row r="27" spans="1:28" x14ac:dyDescent="0.2">
      <c r="A27" t="s">
        <v>37</v>
      </c>
      <c r="B27" t="s">
        <v>538</v>
      </c>
      <c r="D27" s="28">
        <v>0</v>
      </c>
      <c r="E27" s="28">
        <v>0</v>
      </c>
      <c r="F27" s="28">
        <v>0</v>
      </c>
      <c r="G27">
        <f t="shared" si="0"/>
        <v>0</v>
      </c>
      <c r="I27" s="25">
        <f t="shared" si="6"/>
        <v>0</v>
      </c>
      <c r="J27" s="7">
        <f>+IFR!AD27</f>
        <v>0</v>
      </c>
      <c r="K27" s="15">
        <f t="shared" si="1"/>
        <v>0.95</v>
      </c>
      <c r="L27" s="25">
        <f t="shared" si="7"/>
        <v>0</v>
      </c>
      <c r="M27" s="15">
        <v>1</v>
      </c>
      <c r="N27" s="15">
        <v>1</v>
      </c>
      <c r="P27" s="25">
        <f t="shared" si="2"/>
        <v>0</v>
      </c>
      <c r="R27" s="4">
        <f t="shared" si="3"/>
        <v>0</v>
      </c>
      <c r="T27" s="6">
        <f>+R27*(assessment!$J$273*assessment!$E$3)</f>
        <v>0</v>
      </c>
      <c r="V27" s="7">
        <f>+T27/payroll!F27</f>
        <v>0</v>
      </c>
      <c r="X27" s="6">
        <f>IF(V27&lt;$X$2,T27, +payroll!F27 * $X$2)</f>
        <v>0</v>
      </c>
      <c r="Z27" s="6">
        <f t="shared" si="4"/>
        <v>0</v>
      </c>
      <c r="AB27" t="e">
        <f t="shared" si="5"/>
        <v>#DIV/0!</v>
      </c>
    </row>
    <row r="28" spans="1:28" x14ac:dyDescent="0.2">
      <c r="A28" t="s">
        <v>38</v>
      </c>
      <c r="B28" t="s">
        <v>539</v>
      </c>
      <c r="D28" s="28">
        <v>0</v>
      </c>
      <c r="E28" s="28">
        <v>1</v>
      </c>
      <c r="F28" s="28">
        <v>1</v>
      </c>
      <c r="G28">
        <f t="shared" si="0"/>
        <v>2</v>
      </c>
      <c r="I28" s="25">
        <f t="shared" si="6"/>
        <v>0.66666666666666663</v>
      </c>
      <c r="J28" s="7">
        <f>+IFR!AD28</f>
        <v>8.3333333333333332E-3</v>
      </c>
      <c r="K28" s="15">
        <f t="shared" si="1"/>
        <v>0.95</v>
      </c>
      <c r="L28" s="25">
        <f t="shared" si="7"/>
        <v>0.6333333333333333</v>
      </c>
      <c r="M28" s="15">
        <v>1</v>
      </c>
      <c r="N28" s="15">
        <v>1</v>
      </c>
      <c r="P28" s="25">
        <f t="shared" si="2"/>
        <v>0.6333333333333333</v>
      </c>
      <c r="R28" s="4">
        <f t="shared" si="3"/>
        <v>8.5703717737061071E-5</v>
      </c>
      <c r="T28" s="6">
        <f>+R28*(assessment!$J$273*assessment!$E$3)</f>
        <v>650.24627129962971</v>
      </c>
      <c r="V28" s="7">
        <f>+T28/payroll!F28</f>
        <v>5.160000624200024E-4</v>
      </c>
      <c r="X28" s="6">
        <f>IF(V28&lt;$X$2,T28, +payroll!F28 * $X$2)</f>
        <v>650.24627129962971</v>
      </c>
      <c r="Z28" s="6">
        <f t="shared" si="4"/>
        <v>0</v>
      </c>
      <c r="AB28">
        <f t="shared" si="5"/>
        <v>1</v>
      </c>
    </row>
    <row r="29" spans="1:28" x14ac:dyDescent="0.2">
      <c r="A29" t="s">
        <v>39</v>
      </c>
      <c r="B29" t="s">
        <v>540</v>
      </c>
      <c r="D29" s="28">
        <v>0</v>
      </c>
      <c r="E29" s="28">
        <v>0</v>
      </c>
      <c r="F29" s="28">
        <v>0</v>
      </c>
      <c r="G29">
        <f t="shared" si="0"/>
        <v>0</v>
      </c>
      <c r="I29" s="25">
        <f t="shared" si="6"/>
        <v>0</v>
      </c>
      <c r="J29" s="7">
        <f>+IFR!AD29</f>
        <v>0</v>
      </c>
      <c r="K29" s="15">
        <f t="shared" si="1"/>
        <v>0.95</v>
      </c>
      <c r="L29" s="25">
        <f t="shared" si="7"/>
        <v>0</v>
      </c>
      <c r="M29" s="15">
        <v>1</v>
      </c>
      <c r="N29" s="15">
        <v>1</v>
      </c>
      <c r="P29" s="25">
        <f t="shared" si="2"/>
        <v>0</v>
      </c>
      <c r="R29" s="4">
        <f t="shared" si="3"/>
        <v>0</v>
      </c>
      <c r="T29" s="6">
        <f>+R29*(assessment!$J$273*assessment!$E$3)</f>
        <v>0</v>
      </c>
      <c r="V29" s="7">
        <f>+T29/payroll!F29</f>
        <v>0</v>
      </c>
      <c r="X29" s="6">
        <f>IF(V29&lt;$X$2,T29, +payroll!F29 * $X$2)</f>
        <v>0</v>
      </c>
      <c r="Z29" s="6">
        <f t="shared" si="4"/>
        <v>0</v>
      </c>
      <c r="AB29" t="e">
        <f t="shared" si="5"/>
        <v>#DIV/0!</v>
      </c>
    </row>
    <row r="30" spans="1:28" x14ac:dyDescent="0.2">
      <c r="A30" t="s">
        <v>40</v>
      </c>
      <c r="B30" t="s">
        <v>541</v>
      </c>
      <c r="D30" s="28">
        <v>0</v>
      </c>
      <c r="E30" s="28">
        <v>0</v>
      </c>
      <c r="F30" s="28">
        <v>0</v>
      </c>
      <c r="G30">
        <f t="shared" si="0"/>
        <v>0</v>
      </c>
      <c r="I30" s="25">
        <f t="shared" si="6"/>
        <v>0</v>
      </c>
      <c r="J30" s="7">
        <f>+IFR!AD30</f>
        <v>0</v>
      </c>
      <c r="K30" s="15">
        <f t="shared" si="1"/>
        <v>0.95</v>
      </c>
      <c r="L30" s="25">
        <f t="shared" si="7"/>
        <v>0</v>
      </c>
      <c r="M30" s="15">
        <v>1</v>
      </c>
      <c r="N30" s="15">
        <v>1</v>
      </c>
      <c r="P30" s="25">
        <f t="shared" si="2"/>
        <v>0</v>
      </c>
      <c r="R30" s="4">
        <f t="shared" si="3"/>
        <v>0</v>
      </c>
      <c r="T30" s="6">
        <f>+R30*(assessment!$J$273*assessment!$E$3)</f>
        <v>0</v>
      </c>
      <c r="V30" s="7">
        <f>+T30/payroll!F30</f>
        <v>0</v>
      </c>
      <c r="X30" s="6">
        <f>IF(V30&lt;$X$2,T30, +payroll!F30 * $X$2)</f>
        <v>0</v>
      </c>
      <c r="Z30" s="6">
        <f t="shared" si="4"/>
        <v>0</v>
      </c>
      <c r="AB30" t="e">
        <f t="shared" si="5"/>
        <v>#DIV/0!</v>
      </c>
    </row>
    <row r="31" spans="1:28" x14ac:dyDescent="0.2">
      <c r="A31" t="s">
        <v>41</v>
      </c>
      <c r="B31" t="s">
        <v>542</v>
      </c>
      <c r="D31" s="28">
        <v>2</v>
      </c>
      <c r="E31" s="28">
        <v>1</v>
      </c>
      <c r="F31" s="28">
        <v>1</v>
      </c>
      <c r="G31">
        <f t="shared" si="0"/>
        <v>4</v>
      </c>
      <c r="I31" s="25">
        <f t="shared" si="6"/>
        <v>1.3333333333333333</v>
      </c>
      <c r="J31" s="7">
        <f>+IFR!AD31</f>
        <v>1.9218880418512389E-3</v>
      </c>
      <c r="K31" s="15">
        <f t="shared" si="1"/>
        <v>0.95</v>
      </c>
      <c r="L31" s="25">
        <f t="shared" si="7"/>
        <v>1.2666666666666666</v>
      </c>
      <c r="M31" s="15">
        <v>1</v>
      </c>
      <c r="N31" s="15">
        <v>1</v>
      </c>
      <c r="P31" s="25">
        <f t="shared" si="2"/>
        <v>1.2666666666666666</v>
      </c>
      <c r="R31" s="4">
        <f t="shared" si="3"/>
        <v>1.7140743547412214E-4</v>
      </c>
      <c r="T31" s="6">
        <f>+R31*(assessment!$J$273*assessment!$E$3)</f>
        <v>1300.4925425992594</v>
      </c>
      <c r="V31" s="7">
        <f>+T31/payroll!F31</f>
        <v>1.7249948183196449E-5</v>
      </c>
      <c r="X31" s="6">
        <f>IF(V31&lt;$X$2,T31, +payroll!F31 * $X$2)</f>
        <v>1300.4925425992594</v>
      </c>
      <c r="Z31" s="6">
        <f t="shared" si="4"/>
        <v>0</v>
      </c>
      <c r="AB31">
        <f t="shared" si="5"/>
        <v>1</v>
      </c>
    </row>
    <row r="32" spans="1:28" x14ac:dyDescent="0.2">
      <c r="A32" t="s">
        <v>42</v>
      </c>
      <c r="B32" t="s">
        <v>43</v>
      </c>
      <c r="D32" s="28">
        <v>0</v>
      </c>
      <c r="E32" s="28">
        <v>0</v>
      </c>
      <c r="F32" s="28">
        <v>0</v>
      </c>
      <c r="G32">
        <f t="shared" si="0"/>
        <v>0</v>
      </c>
      <c r="I32" s="25">
        <f t="shared" si="6"/>
        <v>0</v>
      </c>
      <c r="J32" s="7">
        <f>+IFR!AD32</f>
        <v>0</v>
      </c>
      <c r="K32" s="15">
        <f t="shared" si="1"/>
        <v>0.95</v>
      </c>
      <c r="L32" s="25">
        <f t="shared" si="7"/>
        <v>0</v>
      </c>
      <c r="M32" s="15">
        <v>1</v>
      </c>
      <c r="N32" s="15">
        <v>1</v>
      </c>
      <c r="P32" s="25">
        <f t="shared" si="2"/>
        <v>0</v>
      </c>
      <c r="R32" s="4">
        <f t="shared" si="3"/>
        <v>0</v>
      </c>
      <c r="T32" s="6">
        <f>+R32*(assessment!$J$273*assessment!$E$3)</f>
        <v>0</v>
      </c>
      <c r="V32" s="7">
        <f>+T32/payroll!F32</f>
        <v>0</v>
      </c>
      <c r="X32" s="6">
        <f>IF(V32&lt;$X$2,T32, +payroll!F32 * $X$2)</f>
        <v>0</v>
      </c>
      <c r="Z32" s="6">
        <f t="shared" si="4"/>
        <v>0</v>
      </c>
      <c r="AB32" t="e">
        <f t="shared" si="5"/>
        <v>#DIV/0!</v>
      </c>
    </row>
    <row r="33" spans="1:28" x14ac:dyDescent="0.2">
      <c r="A33" t="s">
        <v>44</v>
      </c>
      <c r="B33" t="s">
        <v>45</v>
      </c>
      <c r="D33" s="28">
        <v>0</v>
      </c>
      <c r="E33" s="28">
        <v>0</v>
      </c>
      <c r="F33" s="28">
        <v>0</v>
      </c>
      <c r="G33">
        <f t="shared" si="0"/>
        <v>0</v>
      </c>
      <c r="I33" s="25">
        <f t="shared" si="6"/>
        <v>0</v>
      </c>
      <c r="J33" s="7">
        <f>+IFR!AD33</f>
        <v>0</v>
      </c>
      <c r="K33" s="15">
        <f t="shared" si="1"/>
        <v>0.95</v>
      </c>
      <c r="L33" s="25">
        <f t="shared" si="7"/>
        <v>0</v>
      </c>
      <c r="M33" s="15">
        <v>1</v>
      </c>
      <c r="N33" s="15">
        <v>1</v>
      </c>
      <c r="P33" s="25">
        <f t="shared" si="2"/>
        <v>0</v>
      </c>
      <c r="R33" s="4">
        <f t="shared" si="3"/>
        <v>0</v>
      </c>
      <c r="T33" s="6">
        <f>+R33*(assessment!$J$273*assessment!$E$3)</f>
        <v>0</v>
      </c>
      <c r="V33" s="7">
        <f>+T33/payroll!F33</f>
        <v>0</v>
      </c>
      <c r="X33" s="6">
        <f>IF(V33&lt;$X$2,T33, +payroll!F33 * $X$2)</f>
        <v>0</v>
      </c>
      <c r="Z33" s="6">
        <f t="shared" si="4"/>
        <v>0</v>
      </c>
      <c r="AB33" t="e">
        <f t="shared" si="5"/>
        <v>#DIV/0!</v>
      </c>
    </row>
    <row r="34" spans="1:28" x14ac:dyDescent="0.2">
      <c r="A34" t="s">
        <v>46</v>
      </c>
      <c r="B34" t="s">
        <v>47</v>
      </c>
      <c r="D34" s="28">
        <v>1</v>
      </c>
      <c r="E34" s="28">
        <v>1</v>
      </c>
      <c r="F34" s="28">
        <v>1</v>
      </c>
      <c r="G34">
        <f t="shared" si="0"/>
        <v>3</v>
      </c>
      <c r="I34" s="25">
        <f t="shared" si="6"/>
        <v>1</v>
      </c>
      <c r="J34" s="7">
        <f>+IFR!AD34</f>
        <v>3.8168479102944834E-3</v>
      </c>
      <c r="K34" s="15">
        <f t="shared" si="1"/>
        <v>0.95</v>
      </c>
      <c r="L34" s="25">
        <f t="shared" si="7"/>
        <v>0.95</v>
      </c>
      <c r="M34" s="15">
        <v>1</v>
      </c>
      <c r="N34" s="15">
        <v>1</v>
      </c>
      <c r="P34" s="25">
        <f t="shared" si="2"/>
        <v>0.95</v>
      </c>
      <c r="R34" s="4">
        <f t="shared" si="3"/>
        <v>1.2855557660559162E-4</v>
      </c>
      <c r="T34" s="6">
        <f>+R34*(assessment!$J$273*assessment!$E$3)</f>
        <v>975.36940694944462</v>
      </c>
      <c r="V34" s="7">
        <f>+T34/payroll!F34</f>
        <v>5.8603147414862131E-5</v>
      </c>
      <c r="X34" s="6">
        <f>IF(V34&lt;$X$2,T34, +payroll!F34 * $X$2)</f>
        <v>975.36940694944462</v>
      </c>
      <c r="Z34" s="6">
        <f t="shared" si="4"/>
        <v>0</v>
      </c>
      <c r="AB34">
        <f t="shared" si="5"/>
        <v>1</v>
      </c>
    </row>
    <row r="35" spans="1:28" x14ac:dyDescent="0.2">
      <c r="A35" t="s">
        <v>48</v>
      </c>
      <c r="B35" t="s">
        <v>49</v>
      </c>
      <c r="D35" s="28">
        <v>43</v>
      </c>
      <c r="E35" s="28">
        <v>43</v>
      </c>
      <c r="F35" s="28">
        <v>36</v>
      </c>
      <c r="G35">
        <f t="shared" si="0"/>
        <v>122</v>
      </c>
      <c r="I35" s="25">
        <f t="shared" si="6"/>
        <v>40.666666666666664</v>
      </c>
      <c r="J35" s="7">
        <f>+IFR!AD35</f>
        <v>9.6071088678459805E-3</v>
      </c>
      <c r="K35" s="15">
        <f t="shared" si="1"/>
        <v>0.95</v>
      </c>
      <c r="L35" s="25">
        <f t="shared" si="7"/>
        <v>38.633333333333326</v>
      </c>
      <c r="M35" s="15">
        <v>1</v>
      </c>
      <c r="N35" s="15">
        <v>1</v>
      </c>
      <c r="P35" s="25">
        <f t="shared" si="2"/>
        <v>38.633333333333326</v>
      </c>
      <c r="R35" s="4">
        <f t="shared" si="3"/>
        <v>5.2279267819607244E-3</v>
      </c>
      <c r="T35" s="6">
        <f>+R35*(assessment!$J$273*assessment!$E$3)</f>
        <v>39665.022549277404</v>
      </c>
      <c r="V35" s="7">
        <f>+T35/payroll!F35</f>
        <v>1.9838167954812366E-4</v>
      </c>
      <c r="X35" s="6">
        <f>IF(V35&lt;$X$2,T35, +payroll!F35 * $X$2)</f>
        <v>39665.022549277404</v>
      </c>
      <c r="Z35" s="6">
        <f t="shared" si="4"/>
        <v>0</v>
      </c>
      <c r="AB35">
        <f t="shared" si="5"/>
        <v>1</v>
      </c>
    </row>
    <row r="36" spans="1:28" x14ac:dyDescent="0.2">
      <c r="A36" t="s">
        <v>50</v>
      </c>
      <c r="B36" t="s">
        <v>507</v>
      </c>
      <c r="D36" s="28">
        <v>5</v>
      </c>
      <c r="E36" s="28">
        <v>9</v>
      </c>
      <c r="F36" s="28">
        <v>7</v>
      </c>
      <c r="G36">
        <f t="shared" si="0"/>
        <v>21</v>
      </c>
      <c r="I36" s="25">
        <f t="shared" si="6"/>
        <v>7</v>
      </c>
      <c r="J36" s="7">
        <f>+IFR!AD36</f>
        <v>2.5321081501781039E-2</v>
      </c>
      <c r="K36" s="15">
        <f t="shared" si="1"/>
        <v>0.95</v>
      </c>
      <c r="L36" s="25">
        <f t="shared" si="7"/>
        <v>6.6499999999999995</v>
      </c>
      <c r="M36" s="15">
        <v>1</v>
      </c>
      <c r="N36" s="15">
        <v>1</v>
      </c>
      <c r="P36" s="25">
        <f t="shared" si="2"/>
        <v>6.6499999999999995</v>
      </c>
      <c r="R36" s="4">
        <f t="shared" si="3"/>
        <v>8.9988903623914121E-4</v>
      </c>
      <c r="T36" s="6">
        <f>+R36*(assessment!$J$273*assessment!$E$3)</f>
        <v>6827.5858486461111</v>
      </c>
      <c r="V36" s="7">
        <f>+T36/payroll!F36</f>
        <v>4.6963424673843906E-4</v>
      </c>
      <c r="X36" s="6">
        <f>IF(V36&lt;$X$2,T36, +payroll!F36 * $X$2)</f>
        <v>6827.5858486461111</v>
      </c>
      <c r="Z36" s="6">
        <f t="shared" si="4"/>
        <v>0</v>
      </c>
      <c r="AB36">
        <f t="shared" si="5"/>
        <v>1</v>
      </c>
    </row>
    <row r="37" spans="1:28" x14ac:dyDescent="0.2">
      <c r="A37" t="s">
        <v>51</v>
      </c>
      <c r="B37" t="s">
        <v>52</v>
      </c>
      <c r="D37" s="28">
        <v>21</v>
      </c>
      <c r="E37" s="28">
        <v>25</v>
      </c>
      <c r="F37" s="28">
        <v>25</v>
      </c>
      <c r="G37">
        <f t="shared" si="0"/>
        <v>71</v>
      </c>
      <c r="I37" s="25">
        <f t="shared" si="6"/>
        <v>23.666666666666668</v>
      </c>
      <c r="J37" s="7">
        <f>+IFR!AD37</f>
        <v>8.4482097246071433E-3</v>
      </c>
      <c r="K37" s="15">
        <f t="shared" ref="K37:K68" si="8">IF(+J37&lt;$E$268,$I$268,IF(J37&gt;$E$270,$I$270,$I$269))</f>
        <v>0.95</v>
      </c>
      <c r="L37" s="25">
        <f t="shared" si="7"/>
        <v>22.483333333333334</v>
      </c>
      <c r="M37" s="15">
        <v>1</v>
      </c>
      <c r="N37" s="15">
        <v>1</v>
      </c>
      <c r="P37" s="25">
        <f t="shared" si="2"/>
        <v>22.483333333333334</v>
      </c>
      <c r="R37" s="4">
        <f t="shared" si="3"/>
        <v>3.0424819796656681E-3</v>
      </c>
      <c r="T37" s="6">
        <f>+R37*(assessment!$J$273*assessment!$E$3)</f>
        <v>23083.742631136854</v>
      </c>
      <c r="V37" s="7">
        <f>+T37/payroll!F37</f>
        <v>1.3922310072314589E-4</v>
      </c>
      <c r="X37" s="6">
        <f>IF(V37&lt;$X$2,T37, +payroll!F37 * $X$2)</f>
        <v>23083.742631136854</v>
      </c>
      <c r="Z37" s="6">
        <f t="shared" si="4"/>
        <v>0</v>
      </c>
      <c r="AB37">
        <f t="shared" si="5"/>
        <v>1</v>
      </c>
    </row>
    <row r="38" spans="1:28" x14ac:dyDescent="0.2">
      <c r="A38" t="s">
        <v>53</v>
      </c>
      <c r="B38" t="s">
        <v>54</v>
      </c>
      <c r="D38" s="28">
        <v>4</v>
      </c>
      <c r="E38" s="28">
        <v>8</v>
      </c>
      <c r="F38" s="28">
        <v>5</v>
      </c>
      <c r="G38">
        <f t="shared" si="0"/>
        <v>17</v>
      </c>
      <c r="I38" s="25">
        <f t="shared" si="6"/>
        <v>5.666666666666667</v>
      </c>
      <c r="J38" s="7">
        <f>+IFR!AD38</f>
        <v>9.9525855291480204E-3</v>
      </c>
      <c r="K38" s="15">
        <f t="shared" si="8"/>
        <v>0.95</v>
      </c>
      <c r="L38" s="25">
        <f t="shared" si="7"/>
        <v>5.3833333333333337</v>
      </c>
      <c r="M38" s="15">
        <v>1</v>
      </c>
      <c r="N38" s="15">
        <v>1</v>
      </c>
      <c r="P38" s="25">
        <f t="shared" si="2"/>
        <v>5.3833333333333337</v>
      </c>
      <c r="R38" s="4">
        <f t="shared" ref="R38:R62" si="9">+P38/$P$265</f>
        <v>7.2848160076501923E-4</v>
      </c>
      <c r="T38" s="6">
        <f>+R38*(assessment!$J$273*assessment!$E$3)</f>
        <v>5527.0933060468533</v>
      </c>
      <c r="V38" s="7">
        <f>+T38/payroll!F38</f>
        <v>1.4465422576657861E-4</v>
      </c>
      <c r="X38" s="6">
        <f>IF(V38&lt;$X$2,T38, +payroll!F38 * $X$2)</f>
        <v>5527.0933060468533</v>
      </c>
      <c r="Z38" s="6">
        <f t="shared" si="4"/>
        <v>0</v>
      </c>
      <c r="AB38">
        <f t="shared" si="5"/>
        <v>1</v>
      </c>
    </row>
    <row r="39" spans="1:28" x14ac:dyDescent="0.2">
      <c r="A39" t="s">
        <v>55</v>
      </c>
      <c r="B39" t="s">
        <v>56</v>
      </c>
      <c r="D39" s="28">
        <v>3</v>
      </c>
      <c r="E39" s="28">
        <v>3</v>
      </c>
      <c r="F39" s="28">
        <v>2</v>
      </c>
      <c r="G39">
        <f t="shared" si="0"/>
        <v>8</v>
      </c>
      <c r="I39" s="25">
        <f t="shared" si="6"/>
        <v>2.6666666666666665</v>
      </c>
      <c r="J39" s="7">
        <f>+IFR!AD39</f>
        <v>1.440593454095552E-2</v>
      </c>
      <c r="K39" s="15">
        <f t="shared" si="8"/>
        <v>0.95</v>
      </c>
      <c r="L39" s="25">
        <f t="shared" si="7"/>
        <v>2.5333333333333332</v>
      </c>
      <c r="M39" s="15">
        <v>1</v>
      </c>
      <c r="N39" s="15">
        <v>1</v>
      </c>
      <c r="P39" s="25">
        <f t="shared" si="2"/>
        <v>2.5333333333333332</v>
      </c>
      <c r="R39" s="4">
        <f t="shared" si="9"/>
        <v>3.4281487094824429E-4</v>
      </c>
      <c r="T39" s="6">
        <f>+R39*(assessment!$J$273*assessment!$E$3)</f>
        <v>2600.9850851985188</v>
      </c>
      <c r="V39" s="7">
        <f>+T39/payroll!F39</f>
        <v>3.8854887638248639E-4</v>
      </c>
      <c r="X39" s="6">
        <f>IF(V39&lt;$X$2,T39, +payroll!F39 * $X$2)</f>
        <v>2600.9850851985188</v>
      </c>
      <c r="Z39" s="6">
        <f t="shared" si="4"/>
        <v>0</v>
      </c>
      <c r="AB39">
        <f t="shared" si="5"/>
        <v>1</v>
      </c>
    </row>
    <row r="40" spans="1:28" x14ac:dyDescent="0.2">
      <c r="A40" t="s">
        <v>57</v>
      </c>
      <c r="B40" t="s">
        <v>58</v>
      </c>
      <c r="D40" s="28">
        <v>5</v>
      </c>
      <c r="E40" s="28">
        <v>3</v>
      </c>
      <c r="F40" s="28">
        <v>2</v>
      </c>
      <c r="G40">
        <f t="shared" si="0"/>
        <v>10</v>
      </c>
      <c r="I40" s="25">
        <f t="shared" si="6"/>
        <v>3.3333333333333335</v>
      </c>
      <c r="J40" s="7">
        <f>+IFR!AD40</f>
        <v>1.3112571607117795E-2</v>
      </c>
      <c r="K40" s="15">
        <f t="shared" si="8"/>
        <v>0.95</v>
      </c>
      <c r="L40" s="25">
        <f t="shared" si="7"/>
        <v>3.1666666666666665</v>
      </c>
      <c r="M40" s="15">
        <v>1</v>
      </c>
      <c r="N40" s="15">
        <v>1</v>
      </c>
      <c r="P40" s="25">
        <f t="shared" si="2"/>
        <v>3.1666666666666665</v>
      </c>
      <c r="R40" s="4">
        <f t="shared" si="9"/>
        <v>4.2851858868530538E-4</v>
      </c>
      <c r="T40" s="6">
        <f>+R40*(assessment!$J$273*assessment!$E$3)</f>
        <v>3251.2313564981487</v>
      </c>
      <c r="V40" s="7">
        <f>+T40/payroll!F40</f>
        <v>3.1509198790803666E-4</v>
      </c>
      <c r="X40" s="6">
        <f>IF(V40&lt;$X$2,T40, +payroll!F40 * $X$2)</f>
        <v>3251.2313564981487</v>
      </c>
      <c r="Z40" s="6">
        <f t="shared" si="4"/>
        <v>0</v>
      </c>
      <c r="AB40">
        <f t="shared" si="5"/>
        <v>1</v>
      </c>
    </row>
    <row r="41" spans="1:28" x14ac:dyDescent="0.2">
      <c r="A41" t="s">
        <v>59</v>
      </c>
      <c r="B41" t="s">
        <v>60</v>
      </c>
      <c r="D41" s="28">
        <v>0</v>
      </c>
      <c r="E41" s="28">
        <v>0</v>
      </c>
      <c r="F41" s="28">
        <v>0</v>
      </c>
      <c r="G41">
        <f t="shared" si="0"/>
        <v>0</v>
      </c>
      <c r="I41" s="25">
        <f t="shared" si="6"/>
        <v>0</v>
      </c>
      <c r="J41" s="7">
        <f>+IFR!AD41</f>
        <v>0</v>
      </c>
      <c r="K41" s="15">
        <f t="shared" si="8"/>
        <v>0.95</v>
      </c>
      <c r="L41" s="25">
        <f t="shared" si="7"/>
        <v>0</v>
      </c>
      <c r="M41" s="15">
        <v>1</v>
      </c>
      <c r="N41" s="15">
        <v>1</v>
      </c>
      <c r="P41" s="25">
        <f t="shared" si="2"/>
        <v>0</v>
      </c>
      <c r="R41" s="4">
        <f t="shared" si="9"/>
        <v>0</v>
      </c>
      <c r="T41" s="6">
        <f>+R41*(assessment!$J$273*assessment!$E$3)</f>
        <v>0</v>
      </c>
      <c r="V41" s="7">
        <f>+T41/payroll!F41</f>
        <v>0</v>
      </c>
      <c r="X41" s="6">
        <f>IF(V41&lt;$X$2,T41, +payroll!F41 * $X$2)</f>
        <v>0</v>
      </c>
      <c r="Z41" s="6">
        <f t="shared" si="4"/>
        <v>0</v>
      </c>
      <c r="AB41" t="e">
        <f t="shared" si="5"/>
        <v>#DIV/0!</v>
      </c>
    </row>
    <row r="42" spans="1:28" x14ac:dyDescent="0.2">
      <c r="A42" t="s">
        <v>61</v>
      </c>
      <c r="B42" t="s">
        <v>543</v>
      </c>
      <c r="D42" s="28">
        <v>2</v>
      </c>
      <c r="E42" s="28">
        <v>0</v>
      </c>
      <c r="F42" s="28">
        <v>1</v>
      </c>
      <c r="G42">
        <f t="shared" si="0"/>
        <v>3</v>
      </c>
      <c r="I42" s="25">
        <f t="shared" si="6"/>
        <v>1</v>
      </c>
      <c r="J42" s="7">
        <f>+IFR!AD42</f>
        <v>8.3333333333333332E-3</v>
      </c>
      <c r="K42" s="15">
        <f t="shared" si="8"/>
        <v>0.95</v>
      </c>
      <c r="L42" s="25">
        <f t="shared" si="7"/>
        <v>0.95</v>
      </c>
      <c r="M42" s="15">
        <v>1</v>
      </c>
      <c r="N42" s="15">
        <v>1</v>
      </c>
      <c r="P42" s="25">
        <f t="shared" si="2"/>
        <v>0.95</v>
      </c>
      <c r="R42" s="4">
        <f t="shared" si="9"/>
        <v>1.2855557660559162E-4</v>
      </c>
      <c r="T42" s="6">
        <f>+R42*(assessment!$J$273*assessment!$E$3)</f>
        <v>975.36940694944462</v>
      </c>
      <c r="V42" s="7">
        <f>+T42/payroll!F42</f>
        <v>1.8406790312286658E-4</v>
      </c>
      <c r="X42" s="6">
        <f>IF(V42&lt;$X$2,T42, +payroll!F42 * $X$2)</f>
        <v>975.36940694944462</v>
      </c>
      <c r="Z42" s="6">
        <f t="shared" si="4"/>
        <v>0</v>
      </c>
      <c r="AB42">
        <f t="shared" si="5"/>
        <v>1</v>
      </c>
    </row>
    <row r="43" spans="1:28" x14ac:dyDescent="0.2">
      <c r="A43" t="s">
        <v>62</v>
      </c>
      <c r="B43" t="s">
        <v>63</v>
      </c>
      <c r="D43" s="28">
        <v>3</v>
      </c>
      <c r="E43" s="28">
        <v>3</v>
      </c>
      <c r="F43" s="28">
        <v>1</v>
      </c>
      <c r="G43">
        <f t="shared" si="0"/>
        <v>7</v>
      </c>
      <c r="I43" s="25">
        <f t="shared" si="6"/>
        <v>2.3333333333333335</v>
      </c>
      <c r="J43" s="7">
        <f>+IFR!AD43</f>
        <v>9.3075847223797765E-3</v>
      </c>
      <c r="K43" s="15">
        <f t="shared" si="8"/>
        <v>0.95</v>
      </c>
      <c r="L43" s="25">
        <f t="shared" si="7"/>
        <v>2.2166666666666668</v>
      </c>
      <c r="M43" s="15">
        <v>1</v>
      </c>
      <c r="N43" s="15">
        <v>1</v>
      </c>
      <c r="P43" s="25">
        <f t="shared" si="2"/>
        <v>2.2166666666666668</v>
      </c>
      <c r="R43" s="4">
        <f t="shared" si="9"/>
        <v>2.9996301207971379E-4</v>
      </c>
      <c r="T43" s="6">
        <f>+R43*(assessment!$J$273*assessment!$E$3)</f>
        <v>2275.8619495487042</v>
      </c>
      <c r="V43" s="7">
        <f>+T43/payroll!F43</f>
        <v>1.4405635810040286E-4</v>
      </c>
      <c r="X43" s="6">
        <f>IF(V43&lt;$X$2,T43, +payroll!F43 * $X$2)</f>
        <v>2275.8619495487042</v>
      </c>
      <c r="Z43" s="6">
        <f t="shared" si="4"/>
        <v>0</v>
      </c>
      <c r="AB43">
        <f t="shared" si="5"/>
        <v>1</v>
      </c>
    </row>
    <row r="44" spans="1:28" x14ac:dyDescent="0.2">
      <c r="A44" t="s">
        <v>64</v>
      </c>
      <c r="B44" t="s">
        <v>544</v>
      </c>
      <c r="D44" s="28">
        <v>30</v>
      </c>
      <c r="E44" s="28">
        <v>55</v>
      </c>
      <c r="F44" s="28">
        <v>52</v>
      </c>
      <c r="G44">
        <f>SUM(D44:F44)</f>
        <v>137</v>
      </c>
      <c r="I44" s="25">
        <f>AVERAGE(D44:F44)</f>
        <v>45.666666666666664</v>
      </c>
      <c r="J44" s="7">
        <f>+IFR!AD44</f>
        <v>1.5866336547392564E-2</v>
      </c>
      <c r="K44" s="15">
        <f t="shared" si="8"/>
        <v>0.95</v>
      </c>
      <c r="L44" s="25">
        <f>+I44*K44</f>
        <v>43.383333333333326</v>
      </c>
      <c r="M44" s="15">
        <v>1</v>
      </c>
      <c r="N44" s="15">
        <v>1</v>
      </c>
      <c r="P44" s="25">
        <f>+L44*M44*N44</f>
        <v>43.383333333333326</v>
      </c>
      <c r="R44" s="4">
        <f t="shared" si="9"/>
        <v>5.8707046649886831E-3</v>
      </c>
      <c r="T44" s="6">
        <f>+R44*(assessment!$J$273*assessment!$E$3)</f>
        <v>44541.869584024629</v>
      </c>
      <c r="V44" s="7">
        <f>+T44/payroll!F44</f>
        <v>3.177902172394489E-4</v>
      </c>
      <c r="X44" s="6">
        <f>IF(V44&lt;$X$2,T44, +payroll!F44 * $X$2)</f>
        <v>44541.869584024629</v>
      </c>
      <c r="Z44" s="6">
        <f>+T44-X44</f>
        <v>0</v>
      </c>
      <c r="AB44">
        <f>+X44/T44</f>
        <v>1</v>
      </c>
    </row>
    <row r="45" spans="1:28" x14ac:dyDescent="0.2">
      <c r="A45" t="s">
        <v>65</v>
      </c>
      <c r="B45" t="s">
        <v>545</v>
      </c>
      <c r="D45" s="28">
        <v>0</v>
      </c>
      <c r="E45" s="28">
        <v>0</v>
      </c>
      <c r="F45" s="28">
        <v>0</v>
      </c>
      <c r="G45">
        <f>SUM(D45:F45)</f>
        <v>0</v>
      </c>
      <c r="I45" s="25">
        <f>AVERAGE(D45:F45)</f>
        <v>0</v>
      </c>
      <c r="J45" s="7">
        <f>+IFR!AD45</f>
        <v>0</v>
      </c>
      <c r="K45" s="15">
        <f t="shared" si="8"/>
        <v>0.95</v>
      </c>
      <c r="L45" s="25">
        <f>+I45*K45</f>
        <v>0</v>
      </c>
      <c r="M45" s="15">
        <v>1</v>
      </c>
      <c r="N45" s="15">
        <v>1</v>
      </c>
      <c r="P45" s="25">
        <f>+L45*M45*N45</f>
        <v>0</v>
      </c>
      <c r="R45" s="4">
        <f t="shared" si="9"/>
        <v>0</v>
      </c>
      <c r="T45" s="6">
        <f>+R45*(assessment!$J$273*assessment!$E$3)</f>
        <v>0</v>
      </c>
      <c r="V45" s="7">
        <f>+T45/payroll!F45</f>
        <v>0</v>
      </c>
      <c r="X45" s="6">
        <f>IF(V45&lt;$X$2,T45, +payroll!F45 * $X$2)</f>
        <v>0</v>
      </c>
      <c r="Z45" s="6">
        <f>+T45-X45</f>
        <v>0</v>
      </c>
      <c r="AB45" t="e">
        <f>+X45/T45</f>
        <v>#DIV/0!</v>
      </c>
    </row>
    <row r="46" spans="1:28" x14ac:dyDescent="0.2">
      <c r="A46" t="s">
        <v>66</v>
      </c>
      <c r="B46" t="s">
        <v>67</v>
      </c>
      <c r="D46" s="28">
        <v>0</v>
      </c>
      <c r="E46" s="28">
        <v>0</v>
      </c>
      <c r="F46" s="28">
        <v>0</v>
      </c>
      <c r="G46">
        <f>SUM(D46:F46)</f>
        <v>0</v>
      </c>
      <c r="I46" s="25">
        <f>AVERAGE(D46:F46)</f>
        <v>0</v>
      </c>
      <c r="J46" s="7">
        <f>+IFR!AD46</f>
        <v>0</v>
      </c>
      <c r="K46" s="15">
        <f t="shared" si="8"/>
        <v>0.95</v>
      </c>
      <c r="L46" s="25">
        <f>+I46*K46</f>
        <v>0</v>
      </c>
      <c r="M46" s="15">
        <v>1</v>
      </c>
      <c r="N46" s="15">
        <v>1</v>
      </c>
      <c r="P46" s="25">
        <f>+L46*M46*N46</f>
        <v>0</v>
      </c>
      <c r="R46" s="4">
        <f t="shared" si="9"/>
        <v>0</v>
      </c>
      <c r="T46" s="6">
        <f>+R46*(assessment!$J$273*assessment!$E$3)</f>
        <v>0</v>
      </c>
      <c r="V46" s="7">
        <f>+T46/payroll!F46</f>
        <v>0</v>
      </c>
      <c r="X46" s="6">
        <f>IF(V46&lt;$X$2,T46, +payroll!F46 * $X$2)</f>
        <v>0</v>
      </c>
      <c r="Z46" s="6">
        <f>+T46-X46</f>
        <v>0</v>
      </c>
      <c r="AB46" t="e">
        <f>+X46/T46</f>
        <v>#DIV/0!</v>
      </c>
    </row>
    <row r="47" spans="1:28" x14ac:dyDescent="0.2">
      <c r="A47" t="s">
        <v>68</v>
      </c>
      <c r="B47" t="s">
        <v>69</v>
      </c>
      <c r="D47" s="28">
        <v>1</v>
      </c>
      <c r="E47" s="28">
        <v>5</v>
      </c>
      <c r="F47" s="28">
        <v>4</v>
      </c>
      <c r="G47">
        <f>SUM(D47:F47)</f>
        <v>10</v>
      </c>
      <c r="I47" s="25">
        <f>AVERAGE(D47:F47)</f>
        <v>3.3333333333333335</v>
      </c>
      <c r="J47" s="7">
        <f>+IFR!AD47</f>
        <v>1.104386114627938E-2</v>
      </c>
      <c r="K47" s="15">
        <f t="shared" si="8"/>
        <v>0.95</v>
      </c>
      <c r="L47" s="25">
        <f>+I47*K47</f>
        <v>3.1666666666666665</v>
      </c>
      <c r="M47" s="15">
        <v>1</v>
      </c>
      <c r="N47" s="15">
        <v>1</v>
      </c>
      <c r="P47" s="25">
        <f>+L47*M47*N47</f>
        <v>3.1666666666666665</v>
      </c>
      <c r="R47" s="4">
        <f t="shared" si="9"/>
        <v>4.2851858868530538E-4</v>
      </c>
      <c r="T47" s="6">
        <f>+R47*(assessment!$J$273*assessment!$E$3)</f>
        <v>3251.2313564981487</v>
      </c>
      <c r="V47" s="7">
        <f>+T47/payroll!F47</f>
        <v>1.5603769576637676E-4</v>
      </c>
      <c r="X47" s="6">
        <f>IF(V47&lt;$X$2,T47, +payroll!F47 * $X$2)</f>
        <v>3251.2313564981487</v>
      </c>
      <c r="Z47" s="6">
        <f>+T47-X47</f>
        <v>0</v>
      </c>
      <c r="AB47">
        <f>+X47/T47</f>
        <v>1</v>
      </c>
    </row>
    <row r="48" spans="1:28" x14ac:dyDescent="0.2">
      <c r="A48" t="s">
        <v>70</v>
      </c>
      <c r="B48" t="s">
        <v>71</v>
      </c>
      <c r="D48" s="28">
        <v>0</v>
      </c>
      <c r="E48" s="28">
        <v>0</v>
      </c>
      <c r="F48" s="28">
        <v>0</v>
      </c>
      <c r="G48">
        <f>SUM(D48:F48)</f>
        <v>0</v>
      </c>
      <c r="I48" s="25">
        <f>AVERAGE(D48:F48)</f>
        <v>0</v>
      </c>
      <c r="J48" s="7">
        <f>+IFR!AD48</f>
        <v>0</v>
      </c>
      <c r="K48" s="15">
        <f t="shared" si="8"/>
        <v>0.95</v>
      </c>
      <c r="L48" s="25">
        <f>+I48*K48</f>
        <v>0</v>
      </c>
      <c r="M48" s="15">
        <v>1</v>
      </c>
      <c r="N48" s="15">
        <v>1</v>
      </c>
      <c r="P48" s="25">
        <f>+L48*M48*N48</f>
        <v>0</v>
      </c>
      <c r="R48" s="4">
        <f t="shared" si="9"/>
        <v>0</v>
      </c>
      <c r="T48" s="6">
        <f>+R48*(assessment!$J$273*assessment!$E$3)</f>
        <v>0</v>
      </c>
      <c r="V48" s="7">
        <f>+T48/payroll!F48</f>
        <v>0</v>
      </c>
      <c r="X48" s="6">
        <f>IF(V48&lt;$X$2,T48, +payroll!F48 * $X$2)</f>
        <v>0</v>
      </c>
      <c r="Z48" s="6">
        <f>+T48-X48</f>
        <v>0</v>
      </c>
      <c r="AB48" t="e">
        <f>+X48/T48</f>
        <v>#DIV/0!</v>
      </c>
    </row>
    <row r="49" spans="1:28" x14ac:dyDescent="0.2">
      <c r="A49" t="s">
        <v>72</v>
      </c>
      <c r="B49" t="s">
        <v>73</v>
      </c>
      <c r="D49" s="28">
        <v>0</v>
      </c>
      <c r="E49" s="28">
        <v>0</v>
      </c>
      <c r="F49" s="28">
        <v>0</v>
      </c>
      <c r="G49">
        <f t="shared" si="0"/>
        <v>0</v>
      </c>
      <c r="I49" s="25">
        <f t="shared" si="6"/>
        <v>0</v>
      </c>
      <c r="J49" s="7">
        <f>+IFR!AD49</f>
        <v>0</v>
      </c>
      <c r="K49" s="15">
        <f t="shared" si="8"/>
        <v>0.95</v>
      </c>
      <c r="L49" s="25">
        <f t="shared" si="7"/>
        <v>0</v>
      </c>
      <c r="M49" s="15">
        <v>1</v>
      </c>
      <c r="N49" s="15">
        <v>1</v>
      </c>
      <c r="P49" s="25">
        <f t="shared" si="2"/>
        <v>0</v>
      </c>
      <c r="R49" s="4">
        <f t="shared" si="9"/>
        <v>0</v>
      </c>
      <c r="T49" s="6">
        <f>+R49*(assessment!$J$273*assessment!$E$3)</f>
        <v>0</v>
      </c>
      <c r="V49" s="7">
        <f>+T49/payroll!F49</f>
        <v>0</v>
      </c>
      <c r="X49" s="6">
        <f>IF(V49&lt;$X$2,T49, +payroll!F49 * $X$2)</f>
        <v>0</v>
      </c>
      <c r="Z49" s="6">
        <f t="shared" si="4"/>
        <v>0</v>
      </c>
      <c r="AB49" t="e">
        <f t="shared" si="5"/>
        <v>#DIV/0!</v>
      </c>
    </row>
    <row r="50" spans="1:28" x14ac:dyDescent="0.2">
      <c r="A50" t="s">
        <v>74</v>
      </c>
      <c r="B50" t="s">
        <v>75</v>
      </c>
      <c r="D50" s="28">
        <v>0</v>
      </c>
      <c r="E50" s="28">
        <v>0</v>
      </c>
      <c r="F50" s="28">
        <v>0</v>
      </c>
      <c r="G50">
        <f t="shared" si="0"/>
        <v>0</v>
      </c>
      <c r="I50" s="25">
        <f t="shared" si="6"/>
        <v>0</v>
      </c>
      <c r="J50" s="7">
        <f>+IFR!AD50</f>
        <v>0</v>
      </c>
      <c r="K50" s="15">
        <f t="shared" si="8"/>
        <v>0.95</v>
      </c>
      <c r="L50" s="25">
        <f t="shared" si="7"/>
        <v>0</v>
      </c>
      <c r="M50" s="15">
        <v>1</v>
      </c>
      <c r="N50" s="15">
        <v>1</v>
      </c>
      <c r="P50" s="25">
        <f t="shared" si="2"/>
        <v>0</v>
      </c>
      <c r="R50" s="4">
        <f t="shared" si="9"/>
        <v>0</v>
      </c>
      <c r="T50" s="6">
        <f>+R50*(assessment!$J$273*assessment!$E$3)</f>
        <v>0</v>
      </c>
      <c r="V50" s="7">
        <f>+T50/payroll!F50</f>
        <v>0</v>
      </c>
      <c r="X50" s="6">
        <f>IF(V50&lt;$X$2,T50, +payroll!F50 * $X$2)</f>
        <v>0</v>
      </c>
      <c r="Z50" s="6">
        <f t="shared" si="4"/>
        <v>0</v>
      </c>
      <c r="AB50" t="e">
        <f t="shared" si="5"/>
        <v>#DIV/0!</v>
      </c>
    </row>
    <row r="51" spans="1:28" x14ac:dyDescent="0.2">
      <c r="A51" t="s">
        <v>76</v>
      </c>
      <c r="B51" t="s">
        <v>77</v>
      </c>
      <c r="D51" s="28">
        <v>1</v>
      </c>
      <c r="E51" s="28">
        <v>0</v>
      </c>
      <c r="F51" s="28">
        <v>0</v>
      </c>
      <c r="G51">
        <f t="shared" si="0"/>
        <v>1</v>
      </c>
      <c r="I51" s="25">
        <f t="shared" si="6"/>
        <v>0.33333333333333331</v>
      </c>
      <c r="J51" s="7">
        <f>+IFR!AD51</f>
        <v>1.6666666666666668E-3</v>
      </c>
      <c r="K51" s="15">
        <f t="shared" si="8"/>
        <v>0.95</v>
      </c>
      <c r="L51" s="25">
        <f t="shared" si="7"/>
        <v>0.31666666666666665</v>
      </c>
      <c r="M51" s="15">
        <v>1</v>
      </c>
      <c r="N51" s="15">
        <v>1</v>
      </c>
      <c r="P51" s="25">
        <f t="shared" si="2"/>
        <v>0.31666666666666665</v>
      </c>
      <c r="R51" s="4">
        <f t="shared" si="9"/>
        <v>4.2851858868530536E-5</v>
      </c>
      <c r="T51" s="6">
        <f>+R51*(assessment!$J$273*assessment!$E$3)</f>
        <v>325.12313564981486</v>
      </c>
      <c r="V51" s="7">
        <f>+T51/payroll!F51</f>
        <v>1.838643997953553E-4</v>
      </c>
      <c r="X51" s="6">
        <f>IF(V51&lt;$X$2,T51, +payroll!F51 * $X$2)</f>
        <v>325.12313564981486</v>
      </c>
      <c r="Z51" s="6">
        <f t="shared" si="4"/>
        <v>0</v>
      </c>
      <c r="AB51">
        <f t="shared" si="5"/>
        <v>1</v>
      </c>
    </row>
    <row r="52" spans="1:28" x14ac:dyDescent="0.2">
      <c r="A52" t="s">
        <v>78</v>
      </c>
      <c r="B52" t="s">
        <v>79</v>
      </c>
      <c r="D52" s="28">
        <v>0</v>
      </c>
      <c r="E52" s="28">
        <v>0</v>
      </c>
      <c r="F52" s="28">
        <v>0</v>
      </c>
      <c r="G52">
        <f t="shared" si="0"/>
        <v>0</v>
      </c>
      <c r="I52" s="25">
        <f t="shared" si="6"/>
        <v>0</v>
      </c>
      <c r="J52" s="7">
        <f>+IFR!AD52</f>
        <v>0</v>
      </c>
      <c r="K52" s="15">
        <f t="shared" si="8"/>
        <v>0.95</v>
      </c>
      <c r="L52" s="25">
        <f t="shared" si="7"/>
        <v>0</v>
      </c>
      <c r="M52" s="15">
        <v>1</v>
      </c>
      <c r="N52" s="15">
        <v>1</v>
      </c>
      <c r="P52" s="25">
        <f t="shared" si="2"/>
        <v>0</v>
      </c>
      <c r="R52" s="4">
        <f t="shared" si="9"/>
        <v>0</v>
      </c>
      <c r="T52" s="6">
        <f>+R52*(assessment!$J$273*assessment!$E$3)</f>
        <v>0</v>
      </c>
      <c r="V52" s="7">
        <f>+T52/payroll!F52</f>
        <v>0</v>
      </c>
      <c r="X52" s="6">
        <f>IF(V52&lt;$X$2,T52, +payroll!F52 * $X$2)</f>
        <v>0</v>
      </c>
      <c r="Z52" s="6">
        <f t="shared" si="4"/>
        <v>0</v>
      </c>
      <c r="AB52" t="e">
        <f t="shared" si="5"/>
        <v>#DIV/0!</v>
      </c>
    </row>
    <row r="53" spans="1:28" x14ac:dyDescent="0.2">
      <c r="A53" t="s">
        <v>80</v>
      </c>
      <c r="B53" t="s">
        <v>81</v>
      </c>
      <c r="D53" s="28">
        <v>2</v>
      </c>
      <c r="E53" s="28">
        <v>1</v>
      </c>
      <c r="F53" s="28">
        <v>0</v>
      </c>
      <c r="G53">
        <f t="shared" si="0"/>
        <v>3</v>
      </c>
      <c r="I53" s="25">
        <f t="shared" si="6"/>
        <v>1</v>
      </c>
      <c r="J53" s="7">
        <f>+IFR!AD53</f>
        <v>5.9600601670999993E-3</v>
      </c>
      <c r="K53" s="15">
        <f t="shared" si="8"/>
        <v>0.95</v>
      </c>
      <c r="L53" s="25">
        <f t="shared" si="7"/>
        <v>0.95</v>
      </c>
      <c r="M53" s="15">
        <v>1</v>
      </c>
      <c r="N53" s="15">
        <v>1</v>
      </c>
      <c r="P53" s="25">
        <f t="shared" si="2"/>
        <v>0.95</v>
      </c>
      <c r="R53" s="4">
        <f t="shared" si="9"/>
        <v>1.2855557660559162E-4</v>
      </c>
      <c r="T53" s="6">
        <f>+R53*(assessment!$J$273*assessment!$E$3)</f>
        <v>975.36940694944462</v>
      </c>
      <c r="V53" s="7">
        <f>+T53/payroll!F53</f>
        <v>1.2658003583727808E-4</v>
      </c>
      <c r="X53" s="6">
        <f>IF(V53&lt;$X$2,T53, +payroll!F53 * $X$2)</f>
        <v>975.36940694944462</v>
      </c>
      <c r="Z53" s="6">
        <f t="shared" si="4"/>
        <v>0</v>
      </c>
      <c r="AB53">
        <f t="shared" si="5"/>
        <v>1</v>
      </c>
    </row>
    <row r="54" spans="1:28" x14ac:dyDescent="0.2">
      <c r="A54" t="s">
        <v>82</v>
      </c>
      <c r="B54" t="s">
        <v>508</v>
      </c>
      <c r="D54" s="28">
        <v>1</v>
      </c>
      <c r="E54" s="28">
        <v>3</v>
      </c>
      <c r="F54" s="28">
        <v>3</v>
      </c>
      <c r="G54">
        <f t="shared" si="0"/>
        <v>7</v>
      </c>
      <c r="I54" s="25">
        <f t="shared" si="6"/>
        <v>2.3333333333333335</v>
      </c>
      <c r="J54" s="7">
        <f>+IFR!AD54</f>
        <v>8.4019687981116125E-3</v>
      </c>
      <c r="K54" s="15">
        <f t="shared" si="8"/>
        <v>0.95</v>
      </c>
      <c r="L54" s="25">
        <f t="shared" si="7"/>
        <v>2.2166666666666668</v>
      </c>
      <c r="M54" s="15">
        <v>1</v>
      </c>
      <c r="N54" s="15">
        <v>1</v>
      </c>
      <c r="P54" s="25">
        <f t="shared" si="2"/>
        <v>2.2166666666666668</v>
      </c>
      <c r="R54" s="4">
        <f t="shared" si="9"/>
        <v>2.9996301207971379E-4</v>
      </c>
      <c r="T54" s="6">
        <f>+R54*(assessment!$J$273*assessment!$E$3)</f>
        <v>2275.8619495487042</v>
      </c>
      <c r="V54" s="7">
        <f>+T54/payroll!F54</f>
        <v>1.2026834084963352E-4</v>
      </c>
      <c r="X54" s="6">
        <f>IF(V54&lt;$X$2,T54, +payroll!F54 * $X$2)</f>
        <v>2275.8619495487042</v>
      </c>
      <c r="Z54" s="6">
        <f t="shared" si="4"/>
        <v>0</v>
      </c>
      <c r="AB54">
        <f t="shared" si="5"/>
        <v>1</v>
      </c>
    </row>
    <row r="55" spans="1:28" x14ac:dyDescent="0.2">
      <c r="A55" t="s">
        <v>83</v>
      </c>
      <c r="B55" t="s">
        <v>84</v>
      </c>
      <c r="D55" s="28">
        <v>0</v>
      </c>
      <c r="E55" s="28">
        <v>0</v>
      </c>
      <c r="F55" s="28">
        <v>0</v>
      </c>
      <c r="G55">
        <f t="shared" si="0"/>
        <v>0</v>
      </c>
      <c r="I55" s="25">
        <f t="shared" si="6"/>
        <v>0</v>
      </c>
      <c r="J55" s="7">
        <f>+IFR!AD55</f>
        <v>0</v>
      </c>
      <c r="K55" s="15">
        <f t="shared" si="8"/>
        <v>0.95</v>
      </c>
      <c r="L55" s="25">
        <f t="shared" si="7"/>
        <v>0</v>
      </c>
      <c r="M55" s="15">
        <v>1</v>
      </c>
      <c r="N55" s="15">
        <v>1</v>
      </c>
      <c r="P55" s="25">
        <f t="shared" si="2"/>
        <v>0</v>
      </c>
      <c r="R55" s="4">
        <f t="shared" si="9"/>
        <v>0</v>
      </c>
      <c r="T55" s="6">
        <f>+R55*(assessment!$J$273*assessment!$E$3)</f>
        <v>0</v>
      </c>
      <c r="V55" s="7">
        <f>+T55/payroll!F55</f>
        <v>0</v>
      </c>
      <c r="X55" s="6">
        <f>IF(V55&lt;$X$2,T55, +payroll!F55 * $X$2)</f>
        <v>0</v>
      </c>
      <c r="Z55" s="6">
        <f t="shared" si="4"/>
        <v>0</v>
      </c>
      <c r="AB55" t="e">
        <f t="shared" si="5"/>
        <v>#DIV/0!</v>
      </c>
    </row>
    <row r="56" spans="1:28" x14ac:dyDescent="0.2">
      <c r="A56" t="s">
        <v>85</v>
      </c>
      <c r="B56" t="s">
        <v>86</v>
      </c>
      <c r="D56" s="28">
        <v>39</v>
      </c>
      <c r="E56" s="28">
        <v>30</v>
      </c>
      <c r="F56" s="28">
        <v>49</v>
      </c>
      <c r="G56">
        <f t="shared" ref="G56:G102" si="10">SUM(D56:F56)</f>
        <v>118</v>
      </c>
      <c r="I56" s="25">
        <f t="shared" ref="I56:I102" si="11">AVERAGE(D56:F56)</f>
        <v>39.333333333333336</v>
      </c>
      <c r="J56" s="7">
        <f>+IFR!AD56</f>
        <v>6.7565834832235244E-2</v>
      </c>
      <c r="K56" s="15">
        <f t="shared" si="8"/>
        <v>1</v>
      </c>
      <c r="L56" s="25">
        <f t="shared" ref="L56:L102" si="12">+I56*K56</f>
        <v>39.333333333333336</v>
      </c>
      <c r="M56" s="15">
        <v>1</v>
      </c>
      <c r="N56" s="15">
        <v>1</v>
      </c>
      <c r="P56" s="25">
        <f t="shared" ref="P56:P102" si="13">+L56*M56*N56</f>
        <v>39.333333333333336</v>
      </c>
      <c r="R56" s="4">
        <f t="shared" si="9"/>
        <v>5.3226519436701094E-3</v>
      </c>
      <c r="T56" s="6">
        <f>+R56*(assessment!$J$273*assessment!$E$3)</f>
        <v>40383.715796503326</v>
      </c>
      <c r="V56" s="7">
        <f>+T56/payroll!F56</f>
        <v>1.5794652802239922E-3</v>
      </c>
      <c r="X56" s="6">
        <f>IF(V56&lt;$X$2,T56, +payroll!F56 * $X$2)</f>
        <v>40383.715796503326</v>
      </c>
      <c r="Z56" s="6">
        <f t="shared" ref="Z56:Z102" si="14">+T56-X56</f>
        <v>0</v>
      </c>
      <c r="AB56">
        <f t="shared" ref="AB56:AB102" si="15">+X56/T56</f>
        <v>1</v>
      </c>
    </row>
    <row r="57" spans="1:28" x14ac:dyDescent="0.2">
      <c r="A57" t="s">
        <v>87</v>
      </c>
      <c r="B57" t="s">
        <v>88</v>
      </c>
      <c r="D57" s="28">
        <v>5</v>
      </c>
      <c r="E57" s="28">
        <v>4</v>
      </c>
      <c r="F57" s="28">
        <v>2</v>
      </c>
      <c r="G57">
        <f t="shared" si="10"/>
        <v>11</v>
      </c>
      <c r="I57" s="25">
        <f t="shared" si="11"/>
        <v>3.6666666666666665</v>
      </c>
      <c r="J57" s="7">
        <f>+IFR!AD57</f>
        <v>9.7023445904711302E-3</v>
      </c>
      <c r="K57" s="15">
        <f t="shared" si="8"/>
        <v>0.95</v>
      </c>
      <c r="L57" s="25">
        <f t="shared" si="12"/>
        <v>3.4833333333333329</v>
      </c>
      <c r="M57" s="15">
        <v>1</v>
      </c>
      <c r="N57" s="15">
        <v>1</v>
      </c>
      <c r="P57" s="25">
        <f t="shared" si="13"/>
        <v>3.4833333333333329</v>
      </c>
      <c r="R57" s="4">
        <f t="shared" si="9"/>
        <v>4.7137044755383588E-4</v>
      </c>
      <c r="T57" s="6">
        <f>+R57*(assessment!$J$273*assessment!$E$3)</f>
        <v>3576.3544921479634</v>
      </c>
      <c r="V57" s="7">
        <f>+T57/payroll!F57</f>
        <v>2.7449237901846298E-4</v>
      </c>
      <c r="X57" s="6">
        <f>IF(V57&lt;$X$2,T57, +payroll!F57 * $X$2)</f>
        <v>3576.3544921479634</v>
      </c>
      <c r="Z57" s="6">
        <f t="shared" si="14"/>
        <v>0</v>
      </c>
      <c r="AB57">
        <f t="shared" si="15"/>
        <v>1</v>
      </c>
    </row>
    <row r="58" spans="1:28" x14ac:dyDescent="0.2">
      <c r="A58" t="s">
        <v>89</v>
      </c>
      <c r="B58" t="s">
        <v>90</v>
      </c>
      <c r="D58" s="28">
        <v>392</v>
      </c>
      <c r="E58" s="28">
        <v>431</v>
      </c>
      <c r="F58" s="28">
        <v>407</v>
      </c>
      <c r="G58">
        <f t="shared" si="10"/>
        <v>1230</v>
      </c>
      <c r="I58" s="25">
        <f t="shared" si="11"/>
        <v>410</v>
      </c>
      <c r="J58" s="7">
        <f>+IFR!AD58</f>
        <v>5.0595925050931446E-2</v>
      </c>
      <c r="K58" s="15">
        <f t="shared" si="8"/>
        <v>1</v>
      </c>
      <c r="L58" s="25">
        <f t="shared" si="12"/>
        <v>410</v>
      </c>
      <c r="M58" s="15">
        <v>1</v>
      </c>
      <c r="N58" s="15">
        <v>1</v>
      </c>
      <c r="P58" s="25">
        <f t="shared" si="13"/>
        <v>410</v>
      </c>
      <c r="R58" s="4">
        <f t="shared" si="9"/>
        <v>5.5481880429781645E-2</v>
      </c>
      <c r="T58" s="6">
        <f>+R58*(assessment!$J$273*assessment!$E$3)</f>
        <v>420948.90194660239</v>
      </c>
      <c r="V58" s="7">
        <f>+T58/payroll!F58</f>
        <v>1.1329457198276836E-3</v>
      </c>
      <c r="X58" s="6">
        <f>IF(V58&lt;$X$2,T58, +payroll!F58 * $X$2)</f>
        <v>420948.90194660239</v>
      </c>
      <c r="Z58" s="6">
        <f t="shared" si="14"/>
        <v>0</v>
      </c>
      <c r="AB58">
        <f t="shared" si="15"/>
        <v>1</v>
      </c>
    </row>
    <row r="59" spans="1:28" x14ac:dyDescent="0.2">
      <c r="A59" t="s">
        <v>91</v>
      </c>
      <c r="B59" t="s">
        <v>92</v>
      </c>
      <c r="D59" s="28">
        <v>1</v>
      </c>
      <c r="E59" s="28">
        <v>2</v>
      </c>
      <c r="F59" s="28">
        <v>0</v>
      </c>
      <c r="G59">
        <f t="shared" si="10"/>
        <v>3</v>
      </c>
      <c r="I59" s="25">
        <f t="shared" si="11"/>
        <v>1</v>
      </c>
      <c r="J59" s="7">
        <f>+IFR!AD59</f>
        <v>8.3333333333333332E-3</v>
      </c>
      <c r="K59" s="15">
        <f t="shared" si="8"/>
        <v>0.95</v>
      </c>
      <c r="L59" s="25">
        <f t="shared" si="12"/>
        <v>0.95</v>
      </c>
      <c r="M59" s="15">
        <v>1</v>
      </c>
      <c r="N59" s="15">
        <v>1</v>
      </c>
      <c r="P59" s="25">
        <f t="shared" si="13"/>
        <v>0.95</v>
      </c>
      <c r="R59" s="4">
        <f t="shared" si="9"/>
        <v>1.2855557660559162E-4</v>
      </c>
      <c r="T59" s="6">
        <f>+R59*(assessment!$J$273*assessment!$E$3)</f>
        <v>975.36940694944462</v>
      </c>
      <c r="V59" s="7">
        <f>+T59/payroll!F59</f>
        <v>4.8331205845387549E-4</v>
      </c>
      <c r="X59" s="6">
        <f>IF(V59&lt;$X$2,T59, +payroll!F59 * $X$2)</f>
        <v>975.36940694944462</v>
      </c>
      <c r="Z59" s="6">
        <f t="shared" si="14"/>
        <v>0</v>
      </c>
      <c r="AB59">
        <f t="shared" si="15"/>
        <v>1</v>
      </c>
    </row>
    <row r="60" spans="1:28" x14ac:dyDescent="0.2">
      <c r="A60" t="s">
        <v>93</v>
      </c>
      <c r="B60" t="s">
        <v>94</v>
      </c>
      <c r="D60" s="28">
        <v>0</v>
      </c>
      <c r="E60" s="28">
        <v>0</v>
      </c>
      <c r="F60" s="28">
        <v>0</v>
      </c>
      <c r="G60">
        <f t="shared" si="10"/>
        <v>0</v>
      </c>
      <c r="I60" s="25">
        <f t="shared" si="11"/>
        <v>0</v>
      </c>
      <c r="J60" s="7">
        <f>+IFR!AD60</f>
        <v>0</v>
      </c>
      <c r="K60" s="15">
        <f t="shared" si="8"/>
        <v>0.95</v>
      </c>
      <c r="L60" s="25">
        <f t="shared" si="12"/>
        <v>0</v>
      </c>
      <c r="M60" s="15">
        <v>1</v>
      </c>
      <c r="N60" s="15">
        <v>1</v>
      </c>
      <c r="P60" s="25">
        <f t="shared" si="13"/>
        <v>0</v>
      </c>
      <c r="R60" s="4">
        <f t="shared" si="9"/>
        <v>0</v>
      </c>
      <c r="T60" s="6">
        <f>+R60*(assessment!$J$273*assessment!$E$3)</f>
        <v>0</v>
      </c>
      <c r="V60" s="7">
        <f>+T60/payroll!F60</f>
        <v>0</v>
      </c>
      <c r="X60" s="6">
        <f>IF(V60&lt;$X$2,T60, +payroll!F60 * $X$2)</f>
        <v>0</v>
      </c>
      <c r="Z60" s="6">
        <f t="shared" si="14"/>
        <v>0</v>
      </c>
      <c r="AB60" t="e">
        <f t="shared" si="15"/>
        <v>#DIV/0!</v>
      </c>
    </row>
    <row r="61" spans="1:28" x14ac:dyDescent="0.2">
      <c r="A61" t="s">
        <v>95</v>
      </c>
      <c r="B61" t="s">
        <v>96</v>
      </c>
      <c r="D61" s="28">
        <v>0</v>
      </c>
      <c r="E61" s="28">
        <v>0</v>
      </c>
      <c r="F61" s="28">
        <v>0</v>
      </c>
      <c r="G61">
        <f t="shared" si="10"/>
        <v>0</v>
      </c>
      <c r="I61" s="25">
        <f t="shared" si="11"/>
        <v>0</v>
      </c>
      <c r="J61" s="7">
        <f>+IFR!AD61</f>
        <v>0</v>
      </c>
      <c r="K61" s="15">
        <f t="shared" si="8"/>
        <v>0.95</v>
      </c>
      <c r="L61" s="25">
        <f t="shared" si="12"/>
        <v>0</v>
      </c>
      <c r="M61" s="15">
        <v>1</v>
      </c>
      <c r="N61" s="15">
        <v>1</v>
      </c>
      <c r="P61" s="25">
        <f t="shared" si="13"/>
        <v>0</v>
      </c>
      <c r="R61" s="4">
        <f t="shared" si="9"/>
        <v>0</v>
      </c>
      <c r="T61" s="6">
        <f>+R61*(assessment!$J$273*assessment!$E$3)</f>
        <v>0</v>
      </c>
      <c r="V61" s="7">
        <f>+T61/payroll!F61</f>
        <v>0</v>
      </c>
      <c r="X61" s="6">
        <f>IF(V61&lt;$X$2,T61, +payroll!F61 * $X$2)</f>
        <v>0</v>
      </c>
      <c r="Z61" s="6">
        <f t="shared" si="14"/>
        <v>0</v>
      </c>
      <c r="AB61" t="e">
        <f t="shared" si="15"/>
        <v>#DIV/0!</v>
      </c>
    </row>
    <row r="62" spans="1:28" x14ac:dyDescent="0.2">
      <c r="A62" t="s">
        <v>500</v>
      </c>
      <c r="B62" t="s">
        <v>501</v>
      </c>
      <c r="D62" s="28">
        <v>9</v>
      </c>
      <c r="E62" s="28">
        <v>5</v>
      </c>
      <c r="F62" s="28">
        <v>6</v>
      </c>
      <c r="G62">
        <f>SUM(D62:F62)</f>
        <v>20</v>
      </c>
      <c r="I62" s="25">
        <f>AVERAGE(D62:F62)</f>
        <v>6.666666666666667</v>
      </c>
      <c r="J62" s="7">
        <f>+IFR!AD62</f>
        <v>3.884080021164573E-2</v>
      </c>
      <c r="K62" s="15">
        <f t="shared" si="8"/>
        <v>1</v>
      </c>
      <c r="L62" s="25">
        <f>+I62*K62</f>
        <v>6.666666666666667</v>
      </c>
      <c r="M62" s="15">
        <v>1</v>
      </c>
      <c r="N62" s="15">
        <v>1</v>
      </c>
      <c r="P62" s="25">
        <f>+L62*M62*N62</f>
        <v>6.666666666666667</v>
      </c>
      <c r="R62" s="4">
        <f t="shared" si="9"/>
        <v>9.0214439723222185E-4</v>
      </c>
      <c r="T62" s="6">
        <f>+R62*(assessment!$J$273*assessment!$E$3)</f>
        <v>6844.6975926276809</v>
      </c>
      <c r="V62" s="7">
        <f>+T62/payroll!F62</f>
        <v>9.7533149209589535E-4</v>
      </c>
      <c r="X62" s="6">
        <f>IF(V62&lt;$X$2,T62, +payroll!F62 * $X$2)</f>
        <v>6844.6975926276809</v>
      </c>
      <c r="Z62" s="6">
        <f>+T62-X62</f>
        <v>0</v>
      </c>
      <c r="AB62">
        <f>+X62/T62</f>
        <v>1</v>
      </c>
    </row>
    <row r="63" spans="1:28" x14ac:dyDescent="0.2">
      <c r="A63" t="s">
        <v>97</v>
      </c>
      <c r="B63" t="s">
        <v>502</v>
      </c>
      <c r="D63" s="28">
        <v>0</v>
      </c>
      <c r="E63" s="28">
        <v>0</v>
      </c>
      <c r="F63" s="28">
        <v>0</v>
      </c>
      <c r="G63">
        <f t="shared" si="10"/>
        <v>0</v>
      </c>
      <c r="I63" s="25">
        <f t="shared" si="11"/>
        <v>0</v>
      </c>
      <c r="J63" s="7">
        <f>+IFR!AD63</f>
        <v>0</v>
      </c>
      <c r="K63" s="15">
        <f t="shared" si="8"/>
        <v>0.95</v>
      </c>
      <c r="L63" s="25">
        <f t="shared" si="12"/>
        <v>0</v>
      </c>
      <c r="M63" s="15">
        <v>1</v>
      </c>
      <c r="N63" s="15">
        <v>1</v>
      </c>
      <c r="P63" s="25">
        <f t="shared" si="13"/>
        <v>0</v>
      </c>
      <c r="R63" s="4">
        <f t="shared" ref="R63:R81" si="16">+P63/$P$265</f>
        <v>0</v>
      </c>
      <c r="T63" s="6">
        <f>+R63*(assessment!$J$273*assessment!$E$3)</f>
        <v>0</v>
      </c>
      <c r="V63" s="7">
        <f>+T63/payroll!F63</f>
        <v>0</v>
      </c>
      <c r="X63" s="6">
        <f>IF(V63&lt;$X$2,T63, +payroll!F63 * $X$2)</f>
        <v>0</v>
      </c>
      <c r="Z63" s="6">
        <f t="shared" si="14"/>
        <v>0</v>
      </c>
      <c r="AB63" t="e">
        <f t="shared" si="15"/>
        <v>#DIV/0!</v>
      </c>
    </row>
    <row r="64" spans="1:28" x14ac:dyDescent="0.2">
      <c r="A64" t="s">
        <v>98</v>
      </c>
      <c r="B64" t="s">
        <v>99</v>
      </c>
      <c r="D64" s="28">
        <v>0</v>
      </c>
      <c r="E64" s="28">
        <v>1</v>
      </c>
      <c r="F64" s="28">
        <v>1</v>
      </c>
      <c r="G64">
        <f t="shared" si="10"/>
        <v>2</v>
      </c>
      <c r="I64" s="25">
        <f t="shared" si="11"/>
        <v>0.66666666666666663</v>
      </c>
      <c r="J64" s="7">
        <f>+IFR!AD64</f>
        <v>4.5930046366611825E-3</v>
      </c>
      <c r="K64" s="15">
        <f t="shared" si="8"/>
        <v>0.95</v>
      </c>
      <c r="L64" s="25">
        <f t="shared" si="12"/>
        <v>0.6333333333333333</v>
      </c>
      <c r="M64" s="15">
        <v>1</v>
      </c>
      <c r="N64" s="15">
        <v>1</v>
      </c>
      <c r="P64" s="25">
        <f t="shared" si="13"/>
        <v>0.6333333333333333</v>
      </c>
      <c r="R64" s="4">
        <f t="shared" si="16"/>
        <v>8.5703717737061071E-5</v>
      </c>
      <c r="T64" s="6">
        <f>+R64*(assessment!$J$273*assessment!$E$3)</f>
        <v>650.24627129962971</v>
      </c>
      <c r="V64" s="7">
        <f>+T64/payroll!F64</f>
        <v>4.8882395750663222E-5</v>
      </c>
      <c r="X64" s="6">
        <f>IF(V64&lt;$X$2,T64, +payroll!F64 * $X$2)</f>
        <v>650.24627129962971</v>
      </c>
      <c r="Z64" s="6">
        <f t="shared" si="14"/>
        <v>0</v>
      </c>
      <c r="AB64">
        <f t="shared" si="15"/>
        <v>1</v>
      </c>
    </row>
    <row r="65" spans="1:28" x14ac:dyDescent="0.2">
      <c r="A65" t="s">
        <v>100</v>
      </c>
      <c r="B65" t="s">
        <v>101</v>
      </c>
      <c r="D65" s="28">
        <v>6</v>
      </c>
      <c r="E65" s="28">
        <v>6</v>
      </c>
      <c r="F65" s="28">
        <v>3</v>
      </c>
      <c r="G65">
        <f t="shared" si="10"/>
        <v>15</v>
      </c>
      <c r="I65" s="25">
        <f t="shared" si="11"/>
        <v>5</v>
      </c>
      <c r="J65" s="7">
        <f>+IFR!AD65</f>
        <v>1.2357689375206135E-2</v>
      </c>
      <c r="K65" s="15">
        <f t="shared" si="8"/>
        <v>0.95</v>
      </c>
      <c r="L65" s="25">
        <f t="shared" si="12"/>
        <v>4.75</v>
      </c>
      <c r="M65" s="15">
        <v>1</v>
      </c>
      <c r="N65" s="15">
        <v>1</v>
      </c>
      <c r="P65" s="25">
        <f t="shared" si="13"/>
        <v>4.75</v>
      </c>
      <c r="R65" s="4">
        <f t="shared" si="16"/>
        <v>6.4277788302795802E-4</v>
      </c>
      <c r="T65" s="6">
        <f>+R65*(assessment!$J$273*assessment!$E$3)</f>
        <v>4876.847034747223</v>
      </c>
      <c r="V65" s="7">
        <f>+T65/payroll!F65</f>
        <v>2.7963981056721804E-4</v>
      </c>
      <c r="X65" s="6">
        <f>IF(V65&lt;$X$2,T65, +payroll!F65 * $X$2)</f>
        <v>4876.847034747223</v>
      </c>
      <c r="Z65" s="6">
        <f t="shared" si="14"/>
        <v>0</v>
      </c>
      <c r="AB65">
        <f t="shared" si="15"/>
        <v>1</v>
      </c>
    </row>
    <row r="66" spans="1:28" x14ac:dyDescent="0.2">
      <c r="A66" t="s">
        <v>102</v>
      </c>
      <c r="B66" t="s">
        <v>103</v>
      </c>
      <c r="D66" s="28">
        <v>13</v>
      </c>
      <c r="E66" s="28">
        <v>17</v>
      </c>
      <c r="F66" s="28">
        <v>10</v>
      </c>
      <c r="G66">
        <f t="shared" si="10"/>
        <v>40</v>
      </c>
      <c r="I66" s="25">
        <f t="shared" si="11"/>
        <v>13.333333333333334</v>
      </c>
      <c r="J66" s="7">
        <f>+IFR!AD66</f>
        <v>8.3981689704966736E-3</v>
      </c>
      <c r="K66" s="15">
        <f t="shared" si="8"/>
        <v>0.95</v>
      </c>
      <c r="L66" s="25">
        <f t="shared" si="12"/>
        <v>12.666666666666666</v>
      </c>
      <c r="M66" s="15">
        <v>1</v>
      </c>
      <c r="N66" s="15">
        <v>1</v>
      </c>
      <c r="P66" s="25">
        <f t="shared" si="13"/>
        <v>12.666666666666666</v>
      </c>
      <c r="R66" s="4">
        <f t="shared" si="16"/>
        <v>1.7140743547412215E-3</v>
      </c>
      <c r="T66" s="6">
        <f>+R66*(assessment!$J$273*assessment!$E$3)</f>
        <v>13004.925425992595</v>
      </c>
      <c r="V66" s="7">
        <f>+T66/payroll!F66</f>
        <v>1.7344342547776062E-4</v>
      </c>
      <c r="X66" s="6">
        <f>IF(V66&lt;$X$2,T66, +payroll!F66 * $X$2)</f>
        <v>13004.925425992595</v>
      </c>
      <c r="Z66" s="6">
        <f t="shared" si="14"/>
        <v>0</v>
      </c>
      <c r="AB66">
        <f t="shared" si="15"/>
        <v>1</v>
      </c>
    </row>
    <row r="67" spans="1:28" x14ac:dyDescent="0.2">
      <c r="A67" t="s">
        <v>104</v>
      </c>
      <c r="B67" t="s">
        <v>546</v>
      </c>
      <c r="D67" s="28">
        <v>4</v>
      </c>
      <c r="E67" s="28">
        <v>1</v>
      </c>
      <c r="F67" s="28">
        <v>3</v>
      </c>
      <c r="G67">
        <f t="shared" si="10"/>
        <v>8</v>
      </c>
      <c r="I67" s="25">
        <f t="shared" si="11"/>
        <v>2.6666666666666665</v>
      </c>
      <c r="J67" s="7">
        <f>+IFR!AD67</f>
        <v>3.8338952507589882E-3</v>
      </c>
      <c r="K67" s="15">
        <f t="shared" si="8"/>
        <v>0.95</v>
      </c>
      <c r="L67" s="25">
        <f t="shared" si="12"/>
        <v>2.5333333333333332</v>
      </c>
      <c r="M67" s="15">
        <v>1</v>
      </c>
      <c r="N67" s="15">
        <v>1</v>
      </c>
      <c r="P67" s="25">
        <f t="shared" si="13"/>
        <v>2.5333333333333332</v>
      </c>
      <c r="R67" s="4">
        <f t="shared" si="16"/>
        <v>3.4281487094824429E-4</v>
      </c>
      <c r="T67" s="6">
        <f>+R67*(assessment!$J$273*assessment!$E$3)</f>
        <v>2600.9850851985188</v>
      </c>
      <c r="V67" s="7">
        <f>+T67/payroll!F67</f>
        <v>7.4350569285559467E-5</v>
      </c>
      <c r="X67" s="6">
        <f>IF(V67&lt;$X$2,T67, +payroll!F67 * $X$2)</f>
        <v>2600.9850851985188</v>
      </c>
      <c r="Z67" s="6">
        <f t="shared" si="14"/>
        <v>0</v>
      </c>
      <c r="AB67">
        <f t="shared" si="15"/>
        <v>1</v>
      </c>
    </row>
    <row r="68" spans="1:28" x14ac:dyDescent="0.2">
      <c r="A68" t="s">
        <v>105</v>
      </c>
      <c r="B68" t="s">
        <v>106</v>
      </c>
      <c r="D68" s="28">
        <v>0</v>
      </c>
      <c r="E68" s="28">
        <v>0</v>
      </c>
      <c r="F68" s="28">
        <v>0</v>
      </c>
      <c r="G68">
        <f t="shared" si="10"/>
        <v>0</v>
      </c>
      <c r="I68" s="25">
        <f t="shared" si="11"/>
        <v>0</v>
      </c>
      <c r="J68" s="7">
        <f>+IFR!AD68</f>
        <v>0</v>
      </c>
      <c r="K68" s="15">
        <f t="shared" si="8"/>
        <v>0.95</v>
      </c>
      <c r="L68" s="25">
        <f t="shared" si="12"/>
        <v>0</v>
      </c>
      <c r="M68" s="15">
        <v>1</v>
      </c>
      <c r="N68" s="15">
        <v>1</v>
      </c>
      <c r="P68" s="25">
        <f t="shared" si="13"/>
        <v>0</v>
      </c>
      <c r="R68" s="4">
        <f t="shared" si="16"/>
        <v>0</v>
      </c>
      <c r="T68" s="6">
        <f>+R68*(assessment!$J$273*assessment!$E$3)</f>
        <v>0</v>
      </c>
      <c r="V68" s="7">
        <f>+T68/payroll!F68</f>
        <v>0</v>
      </c>
      <c r="X68" s="6">
        <f>IF(V68&lt;$X$2,T68, +payroll!F68 * $X$2)</f>
        <v>0</v>
      </c>
      <c r="Z68" s="6">
        <f t="shared" si="14"/>
        <v>0</v>
      </c>
      <c r="AB68" t="e">
        <f t="shared" si="15"/>
        <v>#DIV/0!</v>
      </c>
    </row>
    <row r="69" spans="1:28" x14ac:dyDescent="0.2">
      <c r="A69" t="s">
        <v>107</v>
      </c>
      <c r="B69" t="s">
        <v>108</v>
      </c>
      <c r="D69" s="28">
        <v>0</v>
      </c>
      <c r="E69" s="28">
        <v>0</v>
      </c>
      <c r="F69" s="28">
        <v>0</v>
      </c>
      <c r="G69">
        <f t="shared" si="10"/>
        <v>0</v>
      </c>
      <c r="I69" s="25">
        <f t="shared" si="11"/>
        <v>0</v>
      </c>
      <c r="J69" s="7">
        <f>+IFR!AD69</f>
        <v>0</v>
      </c>
      <c r="K69" s="15">
        <f t="shared" ref="K69:K100" si="17">IF(+J69&lt;$E$268,$I$268,IF(J69&gt;$E$270,$I$270,$I$269))</f>
        <v>0.95</v>
      </c>
      <c r="L69" s="25">
        <f t="shared" si="12"/>
        <v>0</v>
      </c>
      <c r="M69" s="15">
        <v>1</v>
      </c>
      <c r="N69" s="15">
        <v>1</v>
      </c>
      <c r="P69" s="25">
        <f t="shared" si="13"/>
        <v>0</v>
      </c>
      <c r="R69" s="4">
        <f t="shared" si="16"/>
        <v>0</v>
      </c>
      <c r="T69" s="6">
        <f>+R69*(assessment!$J$273*assessment!$E$3)</f>
        <v>0</v>
      </c>
      <c r="V69" s="7">
        <f>+T69/payroll!F69</f>
        <v>0</v>
      </c>
      <c r="X69" s="6">
        <f>IF(V69&lt;$X$2,T69, +payroll!F69 * $X$2)</f>
        <v>0</v>
      </c>
      <c r="Z69" s="6">
        <f t="shared" si="14"/>
        <v>0</v>
      </c>
      <c r="AB69" t="e">
        <f t="shared" si="15"/>
        <v>#DIV/0!</v>
      </c>
    </row>
    <row r="70" spans="1:28" x14ac:dyDescent="0.2">
      <c r="A70" t="s">
        <v>109</v>
      </c>
      <c r="B70" t="s">
        <v>110</v>
      </c>
      <c r="D70" s="28">
        <v>27</v>
      </c>
      <c r="E70" s="28">
        <v>25</v>
      </c>
      <c r="F70" s="28">
        <v>8</v>
      </c>
      <c r="G70">
        <f t="shared" si="10"/>
        <v>60</v>
      </c>
      <c r="I70" s="25">
        <f t="shared" si="11"/>
        <v>20</v>
      </c>
      <c r="J70" s="7">
        <f>+IFR!AD70</f>
        <v>2.6834121992090763E-2</v>
      </c>
      <c r="K70" s="15">
        <f t="shared" si="17"/>
        <v>0.95</v>
      </c>
      <c r="L70" s="25">
        <f t="shared" si="12"/>
        <v>19</v>
      </c>
      <c r="M70" s="15">
        <v>1</v>
      </c>
      <c r="N70" s="15">
        <v>1</v>
      </c>
      <c r="P70" s="25">
        <f t="shared" si="13"/>
        <v>19</v>
      </c>
      <c r="R70" s="4">
        <f t="shared" si="16"/>
        <v>2.5711115321118321E-3</v>
      </c>
      <c r="T70" s="6">
        <f>+R70*(assessment!$J$273*assessment!$E$3)</f>
        <v>19507.388138988892</v>
      </c>
      <c r="V70" s="7">
        <f>+T70/payroll!F70</f>
        <v>6.2622073862654527E-4</v>
      </c>
      <c r="X70" s="6">
        <f>IF(V70&lt;$X$2,T70, +payroll!F70 * $X$2)</f>
        <v>19507.388138988892</v>
      </c>
      <c r="Z70" s="6">
        <f t="shared" si="14"/>
        <v>0</v>
      </c>
      <c r="AB70">
        <f t="shared" si="15"/>
        <v>1</v>
      </c>
    </row>
    <row r="71" spans="1:28" x14ac:dyDescent="0.2">
      <c r="A71" t="s">
        <v>111</v>
      </c>
      <c r="B71" t="s">
        <v>112</v>
      </c>
      <c r="D71" s="28">
        <v>1</v>
      </c>
      <c r="E71" s="28">
        <v>0</v>
      </c>
      <c r="F71" s="28">
        <v>0</v>
      </c>
      <c r="G71">
        <f t="shared" si="10"/>
        <v>1</v>
      </c>
      <c r="I71" s="25">
        <f t="shared" si="11"/>
        <v>0.33333333333333331</v>
      </c>
      <c r="J71" s="7">
        <f>+IFR!AD71</f>
        <v>1.6666666666666668E-3</v>
      </c>
      <c r="K71" s="15">
        <f t="shared" si="17"/>
        <v>0.95</v>
      </c>
      <c r="L71" s="25">
        <f t="shared" si="12"/>
        <v>0.31666666666666665</v>
      </c>
      <c r="M71" s="15">
        <v>1</v>
      </c>
      <c r="N71" s="15">
        <v>1</v>
      </c>
      <c r="P71" s="25">
        <f t="shared" si="13"/>
        <v>0.31666666666666665</v>
      </c>
      <c r="R71" s="4">
        <f t="shared" si="16"/>
        <v>4.2851858868530536E-5</v>
      </c>
      <c r="T71" s="6">
        <f>+R71*(assessment!$J$273*assessment!$E$3)</f>
        <v>325.12313564981486</v>
      </c>
      <c r="V71" s="7">
        <f>+T71/payroll!F71</f>
        <v>2.4427072442136436E-4</v>
      </c>
      <c r="X71" s="6">
        <f>IF(V71&lt;$X$2,T71, +payroll!F71 * $X$2)</f>
        <v>325.12313564981486</v>
      </c>
      <c r="Z71" s="6">
        <f t="shared" si="14"/>
        <v>0</v>
      </c>
      <c r="AB71">
        <f t="shared" si="15"/>
        <v>1</v>
      </c>
    </row>
    <row r="72" spans="1:28" x14ac:dyDescent="0.2">
      <c r="A72" t="s">
        <v>113</v>
      </c>
      <c r="B72" t="s">
        <v>114</v>
      </c>
      <c r="D72" s="28">
        <v>0</v>
      </c>
      <c r="E72" s="28">
        <v>0</v>
      </c>
      <c r="F72" s="28">
        <v>0</v>
      </c>
      <c r="G72">
        <f t="shared" si="10"/>
        <v>0</v>
      </c>
      <c r="I72" s="25">
        <f t="shared" si="11"/>
        <v>0</v>
      </c>
      <c r="J72" s="7">
        <f>+IFR!AD72</f>
        <v>0</v>
      </c>
      <c r="K72" s="15">
        <f t="shared" si="17"/>
        <v>0.95</v>
      </c>
      <c r="L72" s="25">
        <f t="shared" si="12"/>
        <v>0</v>
      </c>
      <c r="M72" s="15">
        <v>1</v>
      </c>
      <c r="N72" s="15">
        <v>1</v>
      </c>
      <c r="P72" s="25">
        <f t="shared" si="13"/>
        <v>0</v>
      </c>
      <c r="R72" s="4">
        <f t="shared" si="16"/>
        <v>0</v>
      </c>
      <c r="T72" s="6">
        <f>+R72*(assessment!$J$273*assessment!$E$3)</f>
        <v>0</v>
      </c>
      <c r="V72" s="7">
        <f>+T72/payroll!F72</f>
        <v>0</v>
      </c>
      <c r="X72" s="6">
        <f>IF(V72&lt;$X$2,T72, +payroll!F72 * $X$2)</f>
        <v>0</v>
      </c>
      <c r="Z72" s="6">
        <f t="shared" si="14"/>
        <v>0</v>
      </c>
      <c r="AB72" t="e">
        <f t="shared" si="15"/>
        <v>#DIV/0!</v>
      </c>
    </row>
    <row r="73" spans="1:28" x14ac:dyDescent="0.2">
      <c r="A73" t="s">
        <v>115</v>
      </c>
      <c r="B73" t="s">
        <v>116</v>
      </c>
      <c r="D73" s="28">
        <v>0</v>
      </c>
      <c r="E73" s="28">
        <v>0</v>
      </c>
      <c r="F73" s="28">
        <v>0</v>
      </c>
      <c r="G73">
        <f t="shared" si="10"/>
        <v>0</v>
      </c>
      <c r="I73" s="25">
        <f t="shared" si="11"/>
        <v>0</v>
      </c>
      <c r="J73" s="7">
        <f>+IFR!AD73</f>
        <v>0</v>
      </c>
      <c r="K73" s="15">
        <f t="shared" si="17"/>
        <v>0.95</v>
      </c>
      <c r="L73" s="25">
        <f t="shared" si="12"/>
        <v>0</v>
      </c>
      <c r="M73" s="15">
        <v>1</v>
      </c>
      <c r="N73" s="15">
        <v>1</v>
      </c>
      <c r="P73" s="25">
        <f t="shared" si="13"/>
        <v>0</v>
      </c>
      <c r="R73" s="4">
        <f t="shared" si="16"/>
        <v>0</v>
      </c>
      <c r="T73" s="6">
        <f>+R73*(assessment!$J$273*assessment!$E$3)</f>
        <v>0</v>
      </c>
      <c r="V73" s="7">
        <f>+T73/payroll!F73</f>
        <v>0</v>
      </c>
      <c r="X73" s="6">
        <f>IF(V73&lt;$X$2,T73, +payroll!F73 * $X$2)</f>
        <v>0</v>
      </c>
      <c r="Z73" s="6">
        <f t="shared" si="14"/>
        <v>0</v>
      </c>
      <c r="AB73" t="e">
        <f t="shared" si="15"/>
        <v>#DIV/0!</v>
      </c>
    </row>
    <row r="74" spans="1:28" x14ac:dyDescent="0.2">
      <c r="A74" t="s">
        <v>117</v>
      </c>
      <c r="B74" t="s">
        <v>118</v>
      </c>
      <c r="D74" s="28">
        <v>1</v>
      </c>
      <c r="E74" s="28">
        <v>2</v>
      </c>
      <c r="F74" s="28">
        <v>0</v>
      </c>
      <c r="G74">
        <f t="shared" si="10"/>
        <v>3</v>
      </c>
      <c r="I74" s="25">
        <f t="shared" si="11"/>
        <v>1</v>
      </c>
      <c r="J74" s="7">
        <f>+IFR!AD74</f>
        <v>8.3333333333333332E-3</v>
      </c>
      <c r="K74" s="15">
        <f t="shared" si="17"/>
        <v>0.95</v>
      </c>
      <c r="L74" s="25">
        <f t="shared" si="12"/>
        <v>0.95</v>
      </c>
      <c r="M74" s="15">
        <v>1</v>
      </c>
      <c r="N74" s="15">
        <v>1</v>
      </c>
      <c r="P74" s="25">
        <f t="shared" si="13"/>
        <v>0.95</v>
      </c>
      <c r="R74" s="4">
        <f t="shared" si="16"/>
        <v>1.2855557660559162E-4</v>
      </c>
      <c r="T74" s="6">
        <f>+R74*(assessment!$J$273*assessment!$E$3)</f>
        <v>975.36940694944462</v>
      </c>
      <c r="V74" s="7">
        <f>+T74/payroll!F74</f>
        <v>3.4928605718649152E-4</v>
      </c>
      <c r="X74" s="6">
        <f>IF(V74&lt;$X$2,T74, +payroll!F74 * $X$2)</f>
        <v>975.36940694944462</v>
      </c>
      <c r="Z74" s="6">
        <f t="shared" si="14"/>
        <v>0</v>
      </c>
      <c r="AB74">
        <f t="shared" si="15"/>
        <v>1</v>
      </c>
    </row>
    <row r="75" spans="1:28" x14ac:dyDescent="0.2">
      <c r="A75" t="s">
        <v>119</v>
      </c>
      <c r="B75" t="s">
        <v>120</v>
      </c>
      <c r="D75" s="28">
        <v>0</v>
      </c>
      <c r="E75" s="28">
        <v>0</v>
      </c>
      <c r="F75" s="28">
        <v>0</v>
      </c>
      <c r="G75">
        <f t="shared" si="10"/>
        <v>0</v>
      </c>
      <c r="I75" s="25">
        <f t="shared" si="11"/>
        <v>0</v>
      </c>
      <c r="J75" s="7">
        <f>+IFR!AD75</f>
        <v>0</v>
      </c>
      <c r="K75" s="15">
        <f t="shared" si="17"/>
        <v>0.95</v>
      </c>
      <c r="L75" s="25">
        <f t="shared" si="12"/>
        <v>0</v>
      </c>
      <c r="M75" s="15">
        <v>1</v>
      </c>
      <c r="N75" s="15">
        <v>1</v>
      </c>
      <c r="P75" s="25">
        <f t="shared" si="13"/>
        <v>0</v>
      </c>
      <c r="R75" s="4">
        <f t="shared" si="16"/>
        <v>0</v>
      </c>
      <c r="T75" s="6">
        <f>+R75*(assessment!$J$273*assessment!$E$3)</f>
        <v>0</v>
      </c>
      <c r="V75" s="7">
        <f>+T75/payroll!F75</f>
        <v>0</v>
      </c>
      <c r="X75" s="6">
        <f>IF(V75&lt;$X$2,T75, +payroll!F75 * $X$2)</f>
        <v>0</v>
      </c>
      <c r="Z75" s="6">
        <f t="shared" si="14"/>
        <v>0</v>
      </c>
      <c r="AB75" t="e">
        <f t="shared" si="15"/>
        <v>#DIV/0!</v>
      </c>
    </row>
    <row r="76" spans="1:28" x14ac:dyDescent="0.2">
      <c r="A76" t="s">
        <v>121</v>
      </c>
      <c r="B76" t="s">
        <v>122</v>
      </c>
      <c r="D76" s="28">
        <v>0</v>
      </c>
      <c r="E76" s="28">
        <v>0</v>
      </c>
      <c r="F76" s="28">
        <v>0</v>
      </c>
      <c r="G76">
        <f t="shared" si="10"/>
        <v>0</v>
      </c>
      <c r="I76" s="25">
        <f t="shared" si="11"/>
        <v>0</v>
      </c>
      <c r="J76" s="7">
        <f>+IFR!AD76</f>
        <v>0</v>
      </c>
      <c r="K76" s="15">
        <f t="shared" si="17"/>
        <v>0.95</v>
      </c>
      <c r="L76" s="25">
        <f t="shared" si="12"/>
        <v>0</v>
      </c>
      <c r="M76" s="15">
        <v>1</v>
      </c>
      <c r="N76" s="15">
        <v>1</v>
      </c>
      <c r="P76" s="25">
        <f t="shared" si="13"/>
        <v>0</v>
      </c>
      <c r="R76" s="4">
        <f t="shared" si="16"/>
        <v>0</v>
      </c>
      <c r="T76" s="6">
        <f>+R76*(assessment!$J$273*assessment!$E$3)</f>
        <v>0</v>
      </c>
      <c r="V76" s="7">
        <f>+T76/payroll!F76</f>
        <v>0</v>
      </c>
      <c r="X76" s="6">
        <f>IF(V76&lt;$X$2,T76, +payroll!F76 * $X$2)</f>
        <v>0</v>
      </c>
      <c r="Z76" s="6">
        <f t="shared" si="14"/>
        <v>0</v>
      </c>
      <c r="AB76" t="e">
        <f t="shared" si="15"/>
        <v>#DIV/0!</v>
      </c>
    </row>
    <row r="77" spans="1:28" x14ac:dyDescent="0.2">
      <c r="A77" t="s">
        <v>123</v>
      </c>
      <c r="B77" t="s">
        <v>124</v>
      </c>
      <c r="D77" s="28">
        <v>0</v>
      </c>
      <c r="E77" s="28">
        <v>0</v>
      </c>
      <c r="F77" s="28">
        <v>0</v>
      </c>
      <c r="G77">
        <f t="shared" si="10"/>
        <v>0</v>
      </c>
      <c r="I77" s="25">
        <f t="shared" si="11"/>
        <v>0</v>
      </c>
      <c r="J77" s="7">
        <f>+IFR!AD77</f>
        <v>0</v>
      </c>
      <c r="K77" s="15">
        <f t="shared" si="17"/>
        <v>0.95</v>
      </c>
      <c r="L77" s="25">
        <f t="shared" si="12"/>
        <v>0</v>
      </c>
      <c r="M77" s="15">
        <v>1</v>
      </c>
      <c r="N77" s="15">
        <v>1</v>
      </c>
      <c r="P77" s="25">
        <f t="shared" si="13"/>
        <v>0</v>
      </c>
      <c r="R77" s="4">
        <f t="shared" si="16"/>
        <v>0</v>
      </c>
      <c r="T77" s="6">
        <f>+R77*(assessment!$J$273*assessment!$E$3)</f>
        <v>0</v>
      </c>
      <c r="V77" s="7">
        <f>+T77/payroll!F77</f>
        <v>0</v>
      </c>
      <c r="X77" s="6">
        <f>IF(V77&lt;$X$2,T77, +payroll!F77 * $X$2)</f>
        <v>0</v>
      </c>
      <c r="Z77" s="6">
        <f t="shared" si="14"/>
        <v>0</v>
      </c>
      <c r="AB77" t="e">
        <f t="shared" si="15"/>
        <v>#DIV/0!</v>
      </c>
    </row>
    <row r="78" spans="1:28" x14ac:dyDescent="0.2">
      <c r="A78" t="s">
        <v>125</v>
      </c>
      <c r="B78" t="s">
        <v>126</v>
      </c>
      <c r="D78" s="28">
        <v>0</v>
      </c>
      <c r="E78" s="28">
        <v>0</v>
      </c>
      <c r="F78" s="28">
        <v>2</v>
      </c>
      <c r="G78">
        <f t="shared" si="10"/>
        <v>2</v>
      </c>
      <c r="I78" s="25">
        <f t="shared" si="11"/>
        <v>0.66666666666666663</v>
      </c>
      <c r="J78" s="7">
        <f>+IFR!AD78</f>
        <v>0.01</v>
      </c>
      <c r="K78" s="15">
        <f t="shared" si="17"/>
        <v>0.95</v>
      </c>
      <c r="L78" s="25">
        <f t="shared" si="12"/>
        <v>0.6333333333333333</v>
      </c>
      <c r="M78" s="15">
        <v>1</v>
      </c>
      <c r="N78" s="15">
        <v>1</v>
      </c>
      <c r="P78" s="25">
        <f t="shared" si="13"/>
        <v>0.6333333333333333</v>
      </c>
      <c r="R78" s="4">
        <f t="shared" si="16"/>
        <v>8.5703717737061071E-5</v>
      </c>
      <c r="T78" s="6">
        <f>+R78*(assessment!$J$273*assessment!$E$3)</f>
        <v>650.24627129962971</v>
      </c>
      <c r="V78" s="7">
        <f>+T78/payroll!F78</f>
        <v>2.1290394173020615E-4</v>
      </c>
      <c r="X78" s="6">
        <f>IF(V78&lt;$X$2,T78, +payroll!F78 * $X$2)</f>
        <v>650.24627129962971</v>
      </c>
      <c r="Z78" s="6">
        <f t="shared" si="14"/>
        <v>0</v>
      </c>
      <c r="AB78">
        <f t="shared" si="15"/>
        <v>1</v>
      </c>
    </row>
    <row r="79" spans="1:28" x14ac:dyDescent="0.2">
      <c r="A79" t="s">
        <v>127</v>
      </c>
      <c r="B79" t="s">
        <v>509</v>
      </c>
      <c r="D79" s="28">
        <v>0</v>
      </c>
      <c r="E79" s="28">
        <v>0</v>
      </c>
      <c r="F79" s="28">
        <v>1</v>
      </c>
      <c r="G79">
        <f t="shared" si="10"/>
        <v>1</v>
      </c>
      <c r="I79" s="25">
        <f t="shared" si="11"/>
        <v>0.33333333333333331</v>
      </c>
      <c r="J79" s="7">
        <f>+IFR!AD79</f>
        <v>5.0000000000000001E-3</v>
      </c>
      <c r="K79" s="15">
        <f t="shared" si="17"/>
        <v>0.95</v>
      </c>
      <c r="L79" s="25">
        <f t="shared" si="12"/>
        <v>0.31666666666666665</v>
      </c>
      <c r="M79" s="15">
        <v>1</v>
      </c>
      <c r="N79" s="15">
        <v>1</v>
      </c>
      <c r="P79" s="25">
        <f t="shared" si="13"/>
        <v>0.31666666666666665</v>
      </c>
      <c r="R79" s="4">
        <f t="shared" si="16"/>
        <v>4.2851858868530536E-5</v>
      </c>
      <c r="T79" s="6">
        <f>+R79*(assessment!$J$273*assessment!$E$3)</f>
        <v>325.12313564981486</v>
      </c>
      <c r="V79" s="7">
        <f>+T79/payroll!F79</f>
        <v>2.2091910897739333E-4</v>
      </c>
      <c r="X79" s="6">
        <f>IF(V79&lt;$X$2,T79, +payroll!F79 * $X$2)</f>
        <v>325.12313564981486</v>
      </c>
      <c r="Z79" s="6">
        <f t="shared" si="14"/>
        <v>0</v>
      </c>
      <c r="AB79">
        <f t="shared" si="15"/>
        <v>1</v>
      </c>
    </row>
    <row r="80" spans="1:28" x14ac:dyDescent="0.2">
      <c r="A80" t="s">
        <v>128</v>
      </c>
      <c r="B80" t="s">
        <v>129</v>
      </c>
      <c r="D80" s="28">
        <v>0</v>
      </c>
      <c r="E80" s="28">
        <v>1</v>
      </c>
      <c r="F80" s="28">
        <v>2</v>
      </c>
      <c r="G80">
        <f t="shared" si="10"/>
        <v>3</v>
      </c>
      <c r="I80" s="25">
        <f t="shared" si="11"/>
        <v>1</v>
      </c>
      <c r="J80" s="7">
        <f>+IFR!AD80</f>
        <v>1.1172045343291652E-2</v>
      </c>
      <c r="K80" s="15">
        <f t="shared" si="17"/>
        <v>0.95</v>
      </c>
      <c r="L80" s="25">
        <f t="shared" si="12"/>
        <v>0.95</v>
      </c>
      <c r="M80" s="15">
        <v>1</v>
      </c>
      <c r="N80" s="15">
        <v>1</v>
      </c>
      <c r="P80" s="25">
        <f t="shared" si="13"/>
        <v>0.95</v>
      </c>
      <c r="R80" s="4">
        <f t="shared" si="16"/>
        <v>1.2855557660559162E-4</v>
      </c>
      <c r="T80" s="6">
        <f>+R80*(assessment!$J$273*assessment!$E$3)</f>
        <v>975.36940694944462</v>
      </c>
      <c r="V80" s="7">
        <f>+T80/payroll!F80</f>
        <v>1.8439564629675327E-4</v>
      </c>
      <c r="X80" s="6">
        <f>IF(V80&lt;$X$2,T80, +payroll!F80 * $X$2)</f>
        <v>975.36940694944462</v>
      </c>
      <c r="Z80" s="6">
        <f t="shared" si="14"/>
        <v>0</v>
      </c>
      <c r="AB80">
        <f t="shared" si="15"/>
        <v>1</v>
      </c>
    </row>
    <row r="81" spans="1:28" x14ac:dyDescent="0.2">
      <c r="A81" t="s">
        <v>488</v>
      </c>
      <c r="B81" t="s">
        <v>547</v>
      </c>
      <c r="D81" s="28">
        <v>0</v>
      </c>
      <c r="E81" s="28">
        <v>0</v>
      </c>
      <c r="F81" s="28">
        <v>0</v>
      </c>
      <c r="G81">
        <f>SUM(D81:F81)</f>
        <v>0</v>
      </c>
      <c r="I81" s="25">
        <f>AVERAGE(D81:F81)</f>
        <v>0</v>
      </c>
      <c r="J81" s="7">
        <f>+IFR!AD81</f>
        <v>0</v>
      </c>
      <c r="K81" s="15">
        <f t="shared" si="17"/>
        <v>0.95</v>
      </c>
      <c r="L81" s="25">
        <f>+I81*K81</f>
        <v>0</v>
      </c>
      <c r="M81" s="15">
        <v>1</v>
      </c>
      <c r="N81" s="15">
        <v>1</v>
      </c>
      <c r="P81" s="25">
        <f>+L81*M81*N81</f>
        <v>0</v>
      </c>
      <c r="R81" s="4">
        <f t="shared" si="16"/>
        <v>0</v>
      </c>
      <c r="T81" s="6">
        <f>+R81*(assessment!$J$273*assessment!$E$3)</f>
        <v>0</v>
      </c>
      <c r="V81" s="7">
        <f>+T81/payroll!F81</f>
        <v>0</v>
      </c>
      <c r="X81" s="6">
        <f>IF(V81&lt;$X$2,T81, +payroll!F81 * $X$2)</f>
        <v>0</v>
      </c>
      <c r="Z81" s="6">
        <f>+T81-X81</f>
        <v>0</v>
      </c>
      <c r="AB81" t="e">
        <f>+X81/T81</f>
        <v>#DIV/0!</v>
      </c>
    </row>
    <row r="82" spans="1:28" x14ac:dyDescent="0.2">
      <c r="A82" t="s">
        <v>130</v>
      </c>
      <c r="B82" t="s">
        <v>503</v>
      </c>
      <c r="D82" s="28">
        <v>1</v>
      </c>
      <c r="E82" s="28">
        <v>1</v>
      </c>
      <c r="F82" s="28">
        <v>1</v>
      </c>
      <c r="G82">
        <f t="shared" si="10"/>
        <v>3</v>
      </c>
      <c r="I82" s="25">
        <f t="shared" si="11"/>
        <v>1</v>
      </c>
      <c r="J82" s="7">
        <f>+IFR!AD82</f>
        <v>6.7955009350063739E-3</v>
      </c>
      <c r="K82" s="15">
        <f t="shared" si="17"/>
        <v>0.95</v>
      </c>
      <c r="L82" s="25">
        <f t="shared" si="12"/>
        <v>0.95</v>
      </c>
      <c r="M82" s="15">
        <v>1</v>
      </c>
      <c r="N82" s="15">
        <v>1</v>
      </c>
      <c r="P82" s="25">
        <f t="shared" si="13"/>
        <v>0.95</v>
      </c>
      <c r="R82" s="4">
        <f t="shared" ref="R82:R90" si="18">+P82/$P$265</f>
        <v>1.2855557660559162E-4</v>
      </c>
      <c r="T82" s="6">
        <f>+R82*(assessment!$J$273*assessment!$E$3)</f>
        <v>975.36940694944462</v>
      </c>
      <c r="V82" s="7">
        <f>+T82/payroll!F82</f>
        <v>1.4613771702570014E-4</v>
      </c>
      <c r="X82" s="6">
        <f>IF(V82&lt;$X$2,T82, +payroll!F82 * $X$2)</f>
        <v>975.36940694944462</v>
      </c>
      <c r="Z82" s="6">
        <f t="shared" si="14"/>
        <v>0</v>
      </c>
      <c r="AB82">
        <f t="shared" si="15"/>
        <v>1</v>
      </c>
    </row>
    <row r="83" spans="1:28" x14ac:dyDescent="0.2">
      <c r="A83" t="s">
        <v>131</v>
      </c>
      <c r="B83" t="s">
        <v>132</v>
      </c>
      <c r="D83" s="28">
        <v>0</v>
      </c>
      <c r="E83" s="28">
        <v>0</v>
      </c>
      <c r="F83" s="28">
        <v>0</v>
      </c>
      <c r="G83">
        <f t="shared" si="10"/>
        <v>0</v>
      </c>
      <c r="I83" s="25">
        <f t="shared" si="11"/>
        <v>0</v>
      </c>
      <c r="J83" s="7">
        <f>+IFR!AD83</f>
        <v>0</v>
      </c>
      <c r="K83" s="15">
        <f t="shared" si="17"/>
        <v>0.95</v>
      </c>
      <c r="L83" s="25">
        <f t="shared" si="12"/>
        <v>0</v>
      </c>
      <c r="M83" s="15">
        <v>1</v>
      </c>
      <c r="N83" s="15">
        <v>1</v>
      </c>
      <c r="P83" s="25">
        <f t="shared" si="13"/>
        <v>0</v>
      </c>
      <c r="R83" s="4">
        <f t="shared" si="18"/>
        <v>0</v>
      </c>
      <c r="T83" s="6">
        <f>+R83*(assessment!$J$273*assessment!$E$3)</f>
        <v>0</v>
      </c>
      <c r="V83" s="7">
        <f>+T83/payroll!F83</f>
        <v>0</v>
      </c>
      <c r="X83" s="6">
        <f>IF(V83&lt;$X$2,T83, +payroll!F83 * $X$2)</f>
        <v>0</v>
      </c>
      <c r="Z83" s="6">
        <f t="shared" si="14"/>
        <v>0</v>
      </c>
      <c r="AB83" t="e">
        <f t="shared" si="15"/>
        <v>#DIV/0!</v>
      </c>
    </row>
    <row r="84" spans="1:28" x14ac:dyDescent="0.2">
      <c r="A84" t="s">
        <v>133</v>
      </c>
      <c r="B84" t="s">
        <v>548</v>
      </c>
      <c r="D84" s="28">
        <v>1</v>
      </c>
      <c r="E84" s="28">
        <v>0</v>
      </c>
      <c r="F84" s="28">
        <v>0</v>
      </c>
      <c r="G84">
        <f t="shared" si="10"/>
        <v>1</v>
      </c>
      <c r="I84" s="25">
        <f t="shared" si="11"/>
        <v>0.33333333333333331</v>
      </c>
      <c r="J84" s="7">
        <f>+IFR!AD84</f>
        <v>1.6666666666666668E-3</v>
      </c>
      <c r="K84" s="15">
        <f t="shared" si="17"/>
        <v>0.95</v>
      </c>
      <c r="L84" s="25">
        <f t="shared" si="12"/>
        <v>0.31666666666666665</v>
      </c>
      <c r="M84" s="15">
        <v>1</v>
      </c>
      <c r="N84" s="15">
        <v>1</v>
      </c>
      <c r="P84" s="25">
        <f t="shared" si="13"/>
        <v>0.31666666666666665</v>
      </c>
      <c r="R84" s="4">
        <f t="shared" si="18"/>
        <v>4.2851858868530536E-5</v>
      </c>
      <c r="T84" s="6">
        <f>+R84*(assessment!$J$273*assessment!$E$3)</f>
        <v>325.12313564981486</v>
      </c>
      <c r="V84" s="7">
        <f>+T84/payroll!F84</f>
        <v>7.2126460542538967E-5</v>
      </c>
      <c r="X84" s="6">
        <f>IF(V84&lt;$X$2,T84, +payroll!F84 * $X$2)</f>
        <v>325.12313564981486</v>
      </c>
      <c r="Z84" s="6">
        <f t="shared" si="14"/>
        <v>0</v>
      </c>
      <c r="AB84">
        <f t="shared" si="15"/>
        <v>1</v>
      </c>
    </row>
    <row r="85" spans="1:28" x14ac:dyDescent="0.2">
      <c r="A85" t="s">
        <v>134</v>
      </c>
      <c r="B85" t="s">
        <v>135</v>
      </c>
      <c r="D85" s="28">
        <v>0</v>
      </c>
      <c r="E85" s="28">
        <v>1</v>
      </c>
      <c r="F85" s="28">
        <v>0</v>
      </c>
      <c r="G85">
        <f t="shared" si="10"/>
        <v>1</v>
      </c>
      <c r="I85" s="25">
        <f t="shared" si="11"/>
        <v>0.33333333333333331</v>
      </c>
      <c r="J85" s="7">
        <f>+IFR!AD85</f>
        <v>3.3333333333333335E-3</v>
      </c>
      <c r="K85" s="15">
        <f t="shared" si="17"/>
        <v>0.95</v>
      </c>
      <c r="L85" s="25">
        <f t="shared" si="12"/>
        <v>0.31666666666666665</v>
      </c>
      <c r="M85" s="15">
        <v>1</v>
      </c>
      <c r="N85" s="15">
        <v>1</v>
      </c>
      <c r="P85" s="25">
        <f t="shared" si="13"/>
        <v>0.31666666666666665</v>
      </c>
      <c r="R85" s="4">
        <f t="shared" si="18"/>
        <v>4.2851858868530536E-5</v>
      </c>
      <c r="T85" s="6">
        <f>+R85*(assessment!$J$273*assessment!$E$3)</f>
        <v>325.12313564981486</v>
      </c>
      <c r="V85" s="7">
        <f>+T85/payroll!F85</f>
        <v>6.8977058570774037E-4</v>
      </c>
      <c r="X85" s="6">
        <f>IF(V85&lt;$X$2,T85, +payroll!F85 * $X$2)</f>
        <v>325.12313564981486</v>
      </c>
      <c r="Z85" s="6">
        <f t="shared" si="14"/>
        <v>0</v>
      </c>
      <c r="AB85">
        <f t="shared" si="15"/>
        <v>1</v>
      </c>
    </row>
    <row r="86" spans="1:28" x14ac:dyDescent="0.2">
      <c r="A86" t="s">
        <v>136</v>
      </c>
      <c r="B86" t="s">
        <v>549</v>
      </c>
      <c r="D86" s="28">
        <v>0</v>
      </c>
      <c r="E86" s="28">
        <v>0</v>
      </c>
      <c r="F86" s="28">
        <v>0</v>
      </c>
      <c r="G86">
        <f t="shared" si="10"/>
        <v>0</v>
      </c>
      <c r="I86" s="25">
        <f t="shared" si="11"/>
        <v>0</v>
      </c>
      <c r="J86" s="7">
        <f>+IFR!AD86</f>
        <v>0</v>
      </c>
      <c r="K86" s="15">
        <f t="shared" si="17"/>
        <v>0.95</v>
      </c>
      <c r="L86" s="25">
        <f t="shared" si="12"/>
        <v>0</v>
      </c>
      <c r="M86" s="15">
        <v>1</v>
      </c>
      <c r="N86" s="15">
        <v>1</v>
      </c>
      <c r="P86" s="25">
        <f t="shared" si="13"/>
        <v>0</v>
      </c>
      <c r="R86" s="4">
        <f t="shared" si="18"/>
        <v>0</v>
      </c>
      <c r="T86" s="6">
        <f>+R86*(assessment!$J$273*assessment!$E$3)</f>
        <v>0</v>
      </c>
      <c r="V86" s="7">
        <f>+T86/payroll!F86</f>
        <v>0</v>
      </c>
      <c r="X86" s="6">
        <f>IF(V86&lt;$X$2,T86, +payroll!F86 * $X$2)</f>
        <v>0</v>
      </c>
      <c r="Z86" s="6">
        <f t="shared" si="14"/>
        <v>0</v>
      </c>
      <c r="AB86" t="e">
        <f t="shared" si="15"/>
        <v>#DIV/0!</v>
      </c>
    </row>
    <row r="87" spans="1:28" x14ac:dyDescent="0.2">
      <c r="A87" t="s">
        <v>137</v>
      </c>
      <c r="B87" t="s">
        <v>138</v>
      </c>
      <c r="D87" s="28">
        <v>0</v>
      </c>
      <c r="E87" s="28">
        <v>0</v>
      </c>
      <c r="F87" s="28">
        <v>0</v>
      </c>
      <c r="G87">
        <f t="shared" si="10"/>
        <v>0</v>
      </c>
      <c r="I87" s="25">
        <f t="shared" si="11"/>
        <v>0</v>
      </c>
      <c r="J87" s="7">
        <f>+IFR!AD87</f>
        <v>0</v>
      </c>
      <c r="K87" s="15">
        <f t="shared" si="17"/>
        <v>0.95</v>
      </c>
      <c r="L87" s="25">
        <f t="shared" si="12"/>
        <v>0</v>
      </c>
      <c r="M87" s="15">
        <v>1</v>
      </c>
      <c r="N87" s="15">
        <v>1</v>
      </c>
      <c r="P87" s="25">
        <f t="shared" si="13"/>
        <v>0</v>
      </c>
      <c r="R87" s="4">
        <f t="shared" si="18"/>
        <v>0</v>
      </c>
      <c r="T87" s="6">
        <f>+R87*(assessment!$J$273*assessment!$E$3)</f>
        <v>0</v>
      </c>
      <c r="V87" s="7">
        <f>+T87/payroll!F87</f>
        <v>0</v>
      </c>
      <c r="X87" s="6">
        <f>IF(V87&lt;$X$2,T87, +payroll!F87 * $X$2)</f>
        <v>0</v>
      </c>
      <c r="Z87" s="6">
        <f t="shared" si="14"/>
        <v>0</v>
      </c>
      <c r="AB87" t="e">
        <f t="shared" si="15"/>
        <v>#DIV/0!</v>
      </c>
    </row>
    <row r="88" spans="1:28" x14ac:dyDescent="0.2">
      <c r="A88" t="s">
        <v>139</v>
      </c>
      <c r="B88" t="s">
        <v>140</v>
      </c>
      <c r="D88" s="28">
        <v>0</v>
      </c>
      <c r="E88" s="28">
        <v>0</v>
      </c>
      <c r="F88" s="28">
        <v>0</v>
      </c>
      <c r="G88">
        <f t="shared" si="10"/>
        <v>0</v>
      </c>
      <c r="I88" s="25">
        <f t="shared" si="11"/>
        <v>0</v>
      </c>
      <c r="J88" s="7">
        <f>+IFR!AD88</f>
        <v>0</v>
      </c>
      <c r="K88" s="15">
        <f t="shared" si="17"/>
        <v>0.95</v>
      </c>
      <c r="L88" s="25">
        <f t="shared" si="12"/>
        <v>0</v>
      </c>
      <c r="M88" s="15">
        <v>1</v>
      </c>
      <c r="N88" s="15">
        <v>1</v>
      </c>
      <c r="P88" s="25">
        <f t="shared" si="13"/>
        <v>0</v>
      </c>
      <c r="R88" s="4">
        <f t="shared" si="18"/>
        <v>0</v>
      </c>
      <c r="T88" s="6">
        <f>+R88*(assessment!$J$273*assessment!$E$3)</f>
        <v>0</v>
      </c>
      <c r="V88" s="7">
        <f>+T88/payroll!F88</f>
        <v>0</v>
      </c>
      <c r="X88" s="6">
        <f>IF(V88&lt;$X$2,T88, +payroll!F88 * $X$2)</f>
        <v>0</v>
      </c>
      <c r="Z88" s="6">
        <f t="shared" si="14"/>
        <v>0</v>
      </c>
      <c r="AB88" t="e">
        <f t="shared" si="15"/>
        <v>#DIV/0!</v>
      </c>
    </row>
    <row r="89" spans="1:28" x14ac:dyDescent="0.2">
      <c r="A89" t="s">
        <v>141</v>
      </c>
      <c r="B89" t="s">
        <v>142</v>
      </c>
      <c r="D89" s="28">
        <v>0</v>
      </c>
      <c r="E89" s="28">
        <v>0</v>
      </c>
      <c r="F89" s="28">
        <v>1</v>
      </c>
      <c r="G89">
        <f t="shared" si="10"/>
        <v>1</v>
      </c>
      <c r="I89" s="25">
        <f t="shared" si="11"/>
        <v>0.33333333333333331</v>
      </c>
      <c r="J89" s="7">
        <f>+IFR!AD89</f>
        <v>5.0000000000000001E-3</v>
      </c>
      <c r="K89" s="15">
        <f t="shared" si="17"/>
        <v>0.95</v>
      </c>
      <c r="L89" s="25">
        <f t="shared" si="12"/>
        <v>0.31666666666666665</v>
      </c>
      <c r="M89" s="15">
        <v>1</v>
      </c>
      <c r="N89" s="15">
        <v>1</v>
      </c>
      <c r="P89" s="25">
        <f t="shared" si="13"/>
        <v>0.31666666666666665</v>
      </c>
      <c r="R89" s="4">
        <f t="shared" si="18"/>
        <v>4.2851858868530536E-5</v>
      </c>
      <c r="T89" s="6">
        <f>+R89*(assessment!$J$273*assessment!$E$3)</f>
        <v>325.12313564981486</v>
      </c>
      <c r="V89" s="7">
        <f>+T89/payroll!F89</f>
        <v>9.5220136320642274E-5</v>
      </c>
      <c r="X89" s="6">
        <f>IF(V89&lt;$X$2,T89, +payroll!F89 * $X$2)</f>
        <v>325.12313564981486</v>
      </c>
      <c r="Z89" s="6">
        <f t="shared" si="14"/>
        <v>0</v>
      </c>
      <c r="AB89">
        <f t="shared" si="15"/>
        <v>1</v>
      </c>
    </row>
    <row r="90" spans="1:28" x14ac:dyDescent="0.2">
      <c r="A90" t="s">
        <v>143</v>
      </c>
      <c r="B90" t="s">
        <v>144</v>
      </c>
      <c r="D90" s="28">
        <v>0</v>
      </c>
      <c r="E90" s="28">
        <v>0</v>
      </c>
      <c r="F90" s="28">
        <v>0</v>
      </c>
      <c r="G90">
        <f t="shared" si="10"/>
        <v>0</v>
      </c>
      <c r="I90" s="25">
        <f t="shared" si="11"/>
        <v>0</v>
      </c>
      <c r="J90" s="7">
        <f>+IFR!AD90</f>
        <v>0</v>
      </c>
      <c r="K90" s="15">
        <f t="shared" si="17"/>
        <v>0.95</v>
      </c>
      <c r="L90" s="25">
        <f t="shared" si="12"/>
        <v>0</v>
      </c>
      <c r="M90" s="15">
        <v>1</v>
      </c>
      <c r="N90" s="15">
        <v>1</v>
      </c>
      <c r="P90" s="25">
        <f t="shared" si="13"/>
        <v>0</v>
      </c>
      <c r="R90" s="4">
        <f t="shared" si="18"/>
        <v>0</v>
      </c>
      <c r="T90" s="6">
        <f>+R90*(assessment!$J$273*assessment!$E$3)</f>
        <v>0</v>
      </c>
      <c r="V90" s="7">
        <f>+T90/payroll!F90</f>
        <v>0</v>
      </c>
      <c r="X90" s="6">
        <f>IF(V90&lt;$X$2,T90, +payroll!F90 * $X$2)</f>
        <v>0</v>
      </c>
      <c r="Z90" s="6">
        <f t="shared" si="14"/>
        <v>0</v>
      </c>
      <c r="AB90" t="e">
        <f t="shared" si="15"/>
        <v>#DIV/0!</v>
      </c>
    </row>
    <row r="91" spans="1:28" x14ac:dyDescent="0.2">
      <c r="A91" t="s">
        <v>145</v>
      </c>
      <c r="B91" t="s">
        <v>146</v>
      </c>
      <c r="D91" s="28">
        <v>192</v>
      </c>
      <c r="E91" s="28">
        <v>213</v>
      </c>
      <c r="F91" s="28">
        <v>177</v>
      </c>
      <c r="G91">
        <f t="shared" ref="G91:G96" si="19">SUM(D91:F91)</f>
        <v>582</v>
      </c>
      <c r="I91" s="25">
        <f t="shared" ref="I91:I96" si="20">AVERAGE(D91:F91)</f>
        <v>194</v>
      </c>
      <c r="J91" s="7">
        <f>+IFR!AD91</f>
        <v>1.6206133849854049E-2</v>
      </c>
      <c r="K91" s="15">
        <f t="shared" si="17"/>
        <v>0.95</v>
      </c>
      <c r="L91" s="25">
        <f t="shared" ref="L91:L96" si="21">+I91*K91</f>
        <v>184.29999999999998</v>
      </c>
      <c r="M91" s="15">
        <v>1</v>
      </c>
      <c r="N91" s="15">
        <v>1</v>
      </c>
      <c r="P91" s="25">
        <f t="shared" ref="P91:P96" si="22">+L91*M91*N91</f>
        <v>184.29999999999998</v>
      </c>
      <c r="R91" s="4">
        <f t="shared" ref="R91:R96" si="23">+P91/$P$265</f>
        <v>2.493978186148477E-2</v>
      </c>
      <c r="T91" s="6">
        <f>+R91*(assessment!$J$273*assessment!$E$3)</f>
        <v>189221.66494819222</v>
      </c>
      <c r="V91" s="7">
        <f>+T91/payroll!F91</f>
        <v>4.2526524680625293E-4</v>
      </c>
      <c r="X91" s="6">
        <f>IF(V91&lt;$X$2,T91, +payroll!F91 * $X$2)</f>
        <v>189221.66494819222</v>
      </c>
      <c r="Z91" s="6">
        <f t="shared" ref="Z91:Z96" si="24">+T91-X91</f>
        <v>0</v>
      </c>
      <c r="AB91">
        <f t="shared" ref="AB91:AB96" si="25">+X91/T91</f>
        <v>1</v>
      </c>
    </row>
    <row r="92" spans="1:28" x14ac:dyDescent="0.2">
      <c r="A92" t="s">
        <v>147</v>
      </c>
      <c r="B92" t="s">
        <v>493</v>
      </c>
      <c r="D92" s="28">
        <v>279</v>
      </c>
      <c r="E92" s="28">
        <v>258</v>
      </c>
      <c r="F92" s="28">
        <v>234</v>
      </c>
      <c r="G92">
        <f>SUM(D92:F92)</f>
        <v>771</v>
      </c>
      <c r="I92" s="25">
        <f>AVERAGE(D92:F92)</f>
        <v>257</v>
      </c>
      <c r="J92" s="7">
        <f>+IFR!AD92</f>
        <v>2.2879220169631499E-2</v>
      </c>
      <c r="K92" s="15">
        <f t="shared" si="17"/>
        <v>0.95</v>
      </c>
      <c r="L92" s="25">
        <f>+I92*K92</f>
        <v>244.14999999999998</v>
      </c>
      <c r="M92" s="15">
        <v>1</v>
      </c>
      <c r="N92" s="15">
        <v>1</v>
      </c>
      <c r="P92" s="25">
        <f>+L92*M92*N92</f>
        <v>244.14999999999998</v>
      </c>
      <c r="R92" s="4">
        <f t="shared" si="23"/>
        <v>3.303878318763704E-2</v>
      </c>
      <c r="T92" s="6">
        <f>+R92*(assessment!$J$273*assessment!$E$3)</f>
        <v>250669.93758600723</v>
      </c>
      <c r="V92" s="7">
        <f>+T92/payroll!F92</f>
        <v>6.1463618442530955E-4</v>
      </c>
      <c r="X92" s="6">
        <f>IF(V92&lt;$X$2,T92, +payroll!F92 * $X$2)</f>
        <v>250669.93758600723</v>
      </c>
      <c r="Z92" s="6">
        <f>+T92-X92</f>
        <v>0</v>
      </c>
      <c r="AB92">
        <f>+X92/T92</f>
        <v>1</v>
      </c>
    </row>
    <row r="93" spans="1:28" x14ac:dyDescent="0.2">
      <c r="A93" t="s">
        <v>148</v>
      </c>
      <c r="B93" t="s">
        <v>149</v>
      </c>
      <c r="D93" s="28">
        <v>1</v>
      </c>
      <c r="E93" s="28">
        <v>1</v>
      </c>
      <c r="F93" s="28">
        <v>0</v>
      </c>
      <c r="G93">
        <f>SUM(D93:F93)</f>
        <v>2</v>
      </c>
      <c r="I93" s="25">
        <f>AVERAGE(D93:F93)</f>
        <v>0.66666666666666663</v>
      </c>
      <c r="J93" s="7">
        <f>+IFR!AD93</f>
        <v>5.0000000000000001E-3</v>
      </c>
      <c r="K93" s="15">
        <f t="shared" si="17"/>
        <v>0.95</v>
      </c>
      <c r="L93" s="25">
        <f>+I93*K93</f>
        <v>0.6333333333333333</v>
      </c>
      <c r="M93" s="15">
        <v>1</v>
      </c>
      <c r="N93" s="15">
        <v>1</v>
      </c>
      <c r="P93" s="25">
        <f>+L93*M93*N93</f>
        <v>0.6333333333333333</v>
      </c>
      <c r="R93" s="4">
        <f t="shared" si="23"/>
        <v>8.5703717737061071E-5</v>
      </c>
      <c r="T93" s="6">
        <f>+R93*(assessment!$J$273*assessment!$E$3)</f>
        <v>650.24627129962971</v>
      </c>
      <c r="V93" s="7">
        <f>+T93/payroll!F93</f>
        <v>8.0967591148940722E-4</v>
      </c>
      <c r="X93" s="6">
        <f>IF(V93&lt;$X$2,T93, +payroll!F93 * $X$2)</f>
        <v>650.24627129962971</v>
      </c>
      <c r="Z93" s="6">
        <f>+T93-X93</f>
        <v>0</v>
      </c>
      <c r="AB93">
        <f>+X93/T93</f>
        <v>1</v>
      </c>
    </row>
    <row r="94" spans="1:28" x14ac:dyDescent="0.2">
      <c r="A94" t="s">
        <v>492</v>
      </c>
      <c r="B94" t="s">
        <v>497</v>
      </c>
      <c r="D94" s="28">
        <v>594</v>
      </c>
      <c r="E94" s="28">
        <v>681</v>
      </c>
      <c r="F94" s="28">
        <v>726</v>
      </c>
      <c r="G94">
        <f t="shared" si="19"/>
        <v>2001</v>
      </c>
      <c r="I94" s="25">
        <f t="shared" si="20"/>
        <v>667</v>
      </c>
      <c r="J94" s="7">
        <f>+IFR!AD94</f>
        <v>5.7011887719610188E-2</v>
      </c>
      <c r="K94" s="15">
        <f t="shared" si="17"/>
        <v>1</v>
      </c>
      <c r="L94" s="25">
        <f t="shared" si="21"/>
        <v>667</v>
      </c>
      <c r="M94" s="15">
        <v>1</v>
      </c>
      <c r="N94" s="15">
        <v>1</v>
      </c>
      <c r="P94" s="25">
        <f t="shared" si="22"/>
        <v>667</v>
      </c>
      <c r="R94" s="4">
        <f t="shared" si="23"/>
        <v>9.0259546943083802E-2</v>
      </c>
      <c r="T94" s="6">
        <f>+R94*(assessment!$J$273*assessment!$E$3)</f>
        <v>684811.99414239952</v>
      </c>
      <c r="V94" s="7">
        <f>+T94/payroll!F94</f>
        <v>1.4748782253648219E-3</v>
      </c>
      <c r="X94" s="6">
        <f>IF(V94&lt;$X$2,T94, +payroll!F94 * $X$2)</f>
        <v>684811.99414239952</v>
      </c>
      <c r="Z94" s="6">
        <f t="shared" si="24"/>
        <v>0</v>
      </c>
      <c r="AB94">
        <f t="shared" si="25"/>
        <v>1</v>
      </c>
    </row>
    <row r="95" spans="1:28" x14ac:dyDescent="0.2">
      <c r="A95" t="s">
        <v>490</v>
      </c>
      <c r="B95" t="s">
        <v>498</v>
      </c>
      <c r="D95" s="28">
        <v>33</v>
      </c>
      <c r="E95" s="28">
        <v>43</v>
      </c>
      <c r="F95" s="28">
        <v>28</v>
      </c>
      <c r="G95">
        <f t="shared" si="19"/>
        <v>104</v>
      </c>
      <c r="I95" s="25">
        <f t="shared" si="20"/>
        <v>34.666666666666664</v>
      </c>
      <c r="J95" s="7">
        <f>+IFR!AD95</f>
        <v>1.0631559872431084E-2</v>
      </c>
      <c r="K95" s="15">
        <f t="shared" si="17"/>
        <v>0.95</v>
      </c>
      <c r="L95" s="25">
        <f t="shared" si="21"/>
        <v>32.93333333333333</v>
      </c>
      <c r="M95" s="15">
        <v>1</v>
      </c>
      <c r="N95" s="15">
        <v>1</v>
      </c>
      <c r="P95" s="25">
        <f t="shared" si="22"/>
        <v>32.93333333333333</v>
      </c>
      <c r="R95" s="4">
        <f t="shared" si="23"/>
        <v>4.4565933223271754E-3</v>
      </c>
      <c r="T95" s="6">
        <f>+R95*(assessment!$J$273*assessment!$E$3)</f>
        <v>33812.806107580742</v>
      </c>
      <c r="V95" s="7">
        <f>+T95/payroll!F95</f>
        <v>2.0986695550155162E-4</v>
      </c>
      <c r="X95" s="6">
        <f>IF(V95&lt;$X$2,T95, +payroll!F95 * $X$2)</f>
        <v>33812.806107580742</v>
      </c>
      <c r="Z95" s="6">
        <f t="shared" si="24"/>
        <v>0</v>
      </c>
      <c r="AB95">
        <f t="shared" si="25"/>
        <v>1</v>
      </c>
    </row>
    <row r="96" spans="1:28" x14ac:dyDescent="0.2">
      <c r="A96" t="s">
        <v>491</v>
      </c>
      <c r="B96" t="s">
        <v>499</v>
      </c>
      <c r="D96" s="28">
        <v>1608</v>
      </c>
      <c r="E96" s="28">
        <v>1629</v>
      </c>
      <c r="F96" s="28">
        <v>2002</v>
      </c>
      <c r="G96">
        <f t="shared" si="19"/>
        <v>5239</v>
      </c>
      <c r="I96" s="25">
        <f t="shared" si="20"/>
        <v>1746.3333333333333</v>
      </c>
      <c r="J96" s="7">
        <f>+IFR!AD96</f>
        <v>0.10955659361828322</v>
      </c>
      <c r="K96" s="15">
        <f t="shared" si="17"/>
        <v>1.05</v>
      </c>
      <c r="L96" s="25">
        <f t="shared" si="21"/>
        <v>1833.65</v>
      </c>
      <c r="M96" s="15">
        <v>1</v>
      </c>
      <c r="N96" s="15">
        <v>1</v>
      </c>
      <c r="P96" s="25">
        <f t="shared" si="22"/>
        <v>1833.65</v>
      </c>
      <c r="R96" s="4">
        <f t="shared" si="23"/>
        <v>0.24813256109772955</v>
      </c>
      <c r="T96" s="6">
        <f>+R96*(assessment!$J$273*assessment!$E$3)</f>
        <v>1882616.9611082622</v>
      </c>
      <c r="V96" s="7">
        <f>+T96/payroll!F96</f>
        <v>3.4958145390869659E-3</v>
      </c>
      <c r="X96" s="6">
        <f>IF(V96&lt;$X$2,T96, +payroll!F96 * $X$2)</f>
        <v>1882616.9611082622</v>
      </c>
      <c r="Z96" s="6">
        <f t="shared" si="24"/>
        <v>0</v>
      </c>
      <c r="AB96">
        <f t="shared" si="25"/>
        <v>1</v>
      </c>
    </row>
    <row r="97" spans="1:28" x14ac:dyDescent="0.2">
      <c r="A97" t="s">
        <v>516</v>
      </c>
      <c r="B97" t="s">
        <v>561</v>
      </c>
      <c r="D97" s="28">
        <v>0</v>
      </c>
      <c r="E97" s="28">
        <v>1</v>
      </c>
      <c r="F97" s="28">
        <v>0</v>
      </c>
      <c r="G97">
        <f>SUM(D97:F97)</f>
        <v>1</v>
      </c>
      <c r="I97" s="25">
        <f>AVERAGE(D97:F97)</f>
        <v>0.33333333333333331</v>
      </c>
      <c r="J97" s="7">
        <f>+IFR!AD97</f>
        <v>3.3333333333333335E-3</v>
      </c>
      <c r="K97" s="15">
        <f t="shared" si="17"/>
        <v>0.95</v>
      </c>
      <c r="L97" s="25">
        <f>+I97*K97</f>
        <v>0.31666666666666665</v>
      </c>
      <c r="M97" s="15">
        <v>1</v>
      </c>
      <c r="N97" s="15">
        <v>1</v>
      </c>
      <c r="P97" s="25">
        <f>+L97*M97*N97</f>
        <v>0.31666666666666665</v>
      </c>
      <c r="R97" s="4">
        <f t="shared" ref="R97:R128" si="26">+P97/$P$265</f>
        <v>4.2851858868530536E-5</v>
      </c>
      <c r="T97" s="6">
        <f>+R97*(assessment!$J$273*assessment!$E$3)</f>
        <v>325.12313564981486</v>
      </c>
      <c r="V97" s="7">
        <f>+T97/payroll!F97</f>
        <v>2.0021054931253254E-4</v>
      </c>
      <c r="X97" s="6">
        <f>IF(V97&lt;$X$2,T97, +payroll!F97 * $X$2)</f>
        <v>325.12313564981486</v>
      </c>
      <c r="Z97" s="6">
        <f>+T97-X97</f>
        <v>0</v>
      </c>
      <c r="AB97">
        <f>+X97/T97</f>
        <v>1</v>
      </c>
    </row>
    <row r="98" spans="1:28" x14ac:dyDescent="0.2">
      <c r="A98" t="s">
        <v>150</v>
      </c>
      <c r="B98" t="s">
        <v>151</v>
      </c>
      <c r="D98" s="28">
        <v>11</v>
      </c>
      <c r="E98" s="28">
        <v>20</v>
      </c>
      <c r="F98" s="28">
        <v>11</v>
      </c>
      <c r="G98">
        <f t="shared" si="10"/>
        <v>42</v>
      </c>
      <c r="I98" s="25">
        <f t="shared" si="11"/>
        <v>14</v>
      </c>
      <c r="J98" s="7">
        <f>+IFR!AD98</f>
        <v>2.2270772153569564E-2</v>
      </c>
      <c r="K98" s="15">
        <f t="shared" si="17"/>
        <v>0.95</v>
      </c>
      <c r="L98" s="25">
        <f t="shared" si="12"/>
        <v>13.299999999999999</v>
      </c>
      <c r="M98" s="15">
        <v>1</v>
      </c>
      <c r="N98" s="15">
        <v>1</v>
      </c>
      <c r="P98" s="25">
        <f t="shared" si="13"/>
        <v>13.299999999999999</v>
      </c>
      <c r="R98" s="4">
        <f t="shared" si="26"/>
        <v>1.7997780724782824E-3</v>
      </c>
      <c r="T98" s="6">
        <f>+R98*(assessment!$J$273*assessment!$E$3)</f>
        <v>13655.171697292222</v>
      </c>
      <c r="V98" s="7">
        <f>+T98/payroll!F98</f>
        <v>4.6900909795926689E-4</v>
      </c>
      <c r="X98" s="6">
        <f>IF(V98&lt;$X$2,T98, +payroll!F98 * $X$2)</f>
        <v>13655.171697292222</v>
      </c>
      <c r="Z98" s="6">
        <f t="shared" si="14"/>
        <v>0</v>
      </c>
      <c r="AB98">
        <f t="shared" si="15"/>
        <v>1</v>
      </c>
    </row>
    <row r="99" spans="1:28" x14ac:dyDescent="0.2">
      <c r="A99" t="s">
        <v>152</v>
      </c>
      <c r="B99" t="s">
        <v>153</v>
      </c>
      <c r="D99" s="28">
        <v>4</v>
      </c>
      <c r="E99" s="28">
        <v>8</v>
      </c>
      <c r="F99" s="28">
        <v>1</v>
      </c>
      <c r="G99">
        <f t="shared" si="10"/>
        <v>13</v>
      </c>
      <c r="I99" s="25">
        <f t="shared" si="11"/>
        <v>4.333333333333333</v>
      </c>
      <c r="J99" s="7">
        <f>+IFR!AD99</f>
        <v>1.9378049533824781E-2</v>
      </c>
      <c r="K99" s="15">
        <f t="shared" si="17"/>
        <v>0.95</v>
      </c>
      <c r="L99" s="25">
        <f t="shared" si="12"/>
        <v>4.1166666666666663</v>
      </c>
      <c r="M99" s="15">
        <v>1</v>
      </c>
      <c r="N99" s="15">
        <v>1</v>
      </c>
      <c r="P99" s="25">
        <f t="shared" si="13"/>
        <v>4.1166666666666663</v>
      </c>
      <c r="R99" s="4">
        <f t="shared" si="26"/>
        <v>5.5707416529089692E-4</v>
      </c>
      <c r="T99" s="6">
        <f>+R99*(assessment!$J$273*assessment!$E$3)</f>
        <v>4226.6007634475927</v>
      </c>
      <c r="V99" s="7">
        <f>+T99/payroll!F99</f>
        <v>5.0474678524298721E-4</v>
      </c>
      <c r="X99" s="6">
        <f>IF(V99&lt;$X$2,T99, +payroll!F99 * $X$2)</f>
        <v>4226.6007634475927</v>
      </c>
      <c r="Z99" s="6">
        <f t="shared" si="14"/>
        <v>0</v>
      </c>
      <c r="AB99">
        <f t="shared" si="15"/>
        <v>1</v>
      </c>
    </row>
    <row r="100" spans="1:28" x14ac:dyDescent="0.2">
      <c r="A100" t="s">
        <v>154</v>
      </c>
      <c r="B100" t="s">
        <v>155</v>
      </c>
      <c r="D100" s="28">
        <v>0</v>
      </c>
      <c r="E100" s="28">
        <v>0</v>
      </c>
      <c r="F100" s="28">
        <v>0</v>
      </c>
      <c r="G100">
        <f t="shared" si="10"/>
        <v>0</v>
      </c>
      <c r="I100" s="25">
        <f t="shared" si="11"/>
        <v>0</v>
      </c>
      <c r="J100" s="7">
        <f>+IFR!AD100</f>
        <v>0</v>
      </c>
      <c r="K100" s="15">
        <f t="shared" si="17"/>
        <v>0.95</v>
      </c>
      <c r="L100" s="25">
        <f t="shared" si="12"/>
        <v>0</v>
      </c>
      <c r="M100" s="15">
        <v>1</v>
      </c>
      <c r="N100" s="15">
        <v>1</v>
      </c>
      <c r="P100" s="25">
        <f t="shared" si="13"/>
        <v>0</v>
      </c>
      <c r="R100" s="4">
        <f t="shared" si="26"/>
        <v>0</v>
      </c>
      <c r="T100" s="6">
        <f>+R100*(assessment!$J$273*assessment!$E$3)</f>
        <v>0</v>
      </c>
      <c r="V100" s="7">
        <f>+T100/payroll!F100</f>
        <v>0</v>
      </c>
      <c r="X100" s="6">
        <f>IF(V100&lt;$X$2,T100, +payroll!F100 * $X$2)</f>
        <v>0</v>
      </c>
      <c r="Z100" s="6">
        <f t="shared" si="14"/>
        <v>0</v>
      </c>
      <c r="AB100" t="e">
        <f t="shared" si="15"/>
        <v>#DIV/0!</v>
      </c>
    </row>
    <row r="101" spans="1:28" x14ac:dyDescent="0.2">
      <c r="A101" t="s">
        <v>156</v>
      </c>
      <c r="B101" t="s">
        <v>157</v>
      </c>
      <c r="D101" s="28">
        <v>6</v>
      </c>
      <c r="E101" s="28">
        <v>5</v>
      </c>
      <c r="F101" s="28">
        <v>5</v>
      </c>
      <c r="G101">
        <f t="shared" si="10"/>
        <v>16</v>
      </c>
      <c r="I101" s="25">
        <f t="shared" si="11"/>
        <v>5.333333333333333</v>
      </c>
      <c r="J101" s="7">
        <f>+IFR!AD101</f>
        <v>1.4668950405568612E-2</v>
      </c>
      <c r="K101" s="15">
        <f t="shared" ref="K101:K132" si="27">IF(+J101&lt;$E$268,$I$268,IF(J101&gt;$E$270,$I$270,$I$269))</f>
        <v>0.95</v>
      </c>
      <c r="L101" s="25">
        <f t="shared" si="12"/>
        <v>5.0666666666666664</v>
      </c>
      <c r="M101" s="15">
        <v>1</v>
      </c>
      <c r="N101" s="15">
        <v>1</v>
      </c>
      <c r="P101" s="25">
        <f t="shared" si="13"/>
        <v>5.0666666666666664</v>
      </c>
      <c r="R101" s="4">
        <f t="shared" si="26"/>
        <v>6.8562974189648857E-4</v>
      </c>
      <c r="T101" s="6">
        <f>+R101*(assessment!$J$273*assessment!$E$3)</f>
        <v>5201.9701703970377</v>
      </c>
      <c r="V101" s="7">
        <f>+T101/payroll!F101</f>
        <v>2.2503747016046542E-4</v>
      </c>
      <c r="X101" s="6">
        <f>IF(V101&lt;$X$2,T101, +payroll!F101 * $X$2)</f>
        <v>5201.9701703970377</v>
      </c>
      <c r="Z101" s="6">
        <f t="shared" si="14"/>
        <v>0</v>
      </c>
      <c r="AB101">
        <f t="shared" si="15"/>
        <v>1</v>
      </c>
    </row>
    <row r="102" spans="1:28" x14ac:dyDescent="0.2">
      <c r="A102" t="s">
        <v>158</v>
      </c>
      <c r="B102" t="s">
        <v>485</v>
      </c>
      <c r="D102" s="28">
        <v>21</v>
      </c>
      <c r="E102" s="28">
        <v>23</v>
      </c>
      <c r="F102" s="28">
        <v>17</v>
      </c>
      <c r="G102">
        <f t="shared" si="10"/>
        <v>61</v>
      </c>
      <c r="I102" s="25">
        <f t="shared" si="11"/>
        <v>20.333333333333332</v>
      </c>
      <c r="J102" s="7">
        <f>+IFR!AD102</f>
        <v>6.8314210778459327E-3</v>
      </c>
      <c r="K102" s="15">
        <f t="shared" si="27"/>
        <v>0.95</v>
      </c>
      <c r="L102" s="25">
        <f t="shared" si="12"/>
        <v>19.316666666666663</v>
      </c>
      <c r="M102" s="15">
        <v>1</v>
      </c>
      <c r="N102" s="15">
        <v>1</v>
      </c>
      <c r="P102" s="25">
        <f t="shared" si="13"/>
        <v>19.316666666666663</v>
      </c>
      <c r="R102" s="4">
        <f t="shared" si="26"/>
        <v>2.6139633909803622E-3</v>
      </c>
      <c r="T102" s="6">
        <f>+R102*(assessment!$J$273*assessment!$E$3)</f>
        <v>19832.511274638702</v>
      </c>
      <c r="V102" s="7">
        <f>+T102/payroll!F102</f>
        <v>1.2461901034985752E-4</v>
      </c>
      <c r="X102" s="6">
        <f>IF(V102&lt;$X$2,T102, +payroll!F102 * $X$2)</f>
        <v>19832.511274638702</v>
      </c>
      <c r="Z102" s="6">
        <f t="shared" si="14"/>
        <v>0</v>
      </c>
      <c r="AB102">
        <f t="shared" si="15"/>
        <v>1</v>
      </c>
    </row>
    <row r="103" spans="1:28" x14ac:dyDescent="0.2">
      <c r="A103" t="s">
        <v>159</v>
      </c>
      <c r="B103" t="s">
        <v>550</v>
      </c>
      <c r="D103" s="28">
        <v>0</v>
      </c>
      <c r="E103" s="28">
        <v>0</v>
      </c>
      <c r="F103" s="28">
        <v>0</v>
      </c>
      <c r="G103">
        <f>SUM(D103:F103)</f>
        <v>0</v>
      </c>
      <c r="I103" s="25">
        <f>AVERAGE(D103:F103)</f>
        <v>0</v>
      </c>
      <c r="J103" s="7">
        <f>+IFR!AD103</f>
        <v>0</v>
      </c>
      <c r="K103" s="15">
        <f t="shared" si="27"/>
        <v>0.95</v>
      </c>
      <c r="L103" s="25">
        <f>+I103*K103</f>
        <v>0</v>
      </c>
      <c r="M103" s="15">
        <v>1</v>
      </c>
      <c r="N103" s="15">
        <v>1</v>
      </c>
      <c r="P103" s="25">
        <f>+L103*M103*N103</f>
        <v>0</v>
      </c>
      <c r="R103" s="4">
        <f t="shared" si="26"/>
        <v>0</v>
      </c>
      <c r="T103" s="6">
        <f>+R103*(assessment!$J$273*assessment!$E$3)</f>
        <v>0</v>
      </c>
      <c r="V103" s="7">
        <f>+T103/payroll!F103</f>
        <v>0</v>
      </c>
      <c r="X103" s="6">
        <f>IF(V103&lt;$X$2,T103, +payroll!F103 * $X$2)</f>
        <v>0</v>
      </c>
      <c r="Z103" s="6">
        <f>+T103-X103</f>
        <v>0</v>
      </c>
      <c r="AB103" t="e">
        <f>+X103/T103</f>
        <v>#DIV/0!</v>
      </c>
    </row>
    <row r="104" spans="1:28" x14ac:dyDescent="0.2">
      <c r="A104" t="s">
        <v>520</v>
      </c>
      <c r="B104" t="s">
        <v>521</v>
      </c>
      <c r="D104" s="28">
        <v>0</v>
      </c>
      <c r="E104" s="28">
        <v>17</v>
      </c>
      <c r="F104" s="44">
        <v>11</v>
      </c>
      <c r="I104" s="25">
        <f>AVERAGE(D104:F104)</f>
        <v>9.3333333333333339</v>
      </c>
      <c r="J104" s="7">
        <f>+IFR!AD104</f>
        <v>6.6869094650606531E-2</v>
      </c>
      <c r="K104" s="15">
        <f t="shared" si="27"/>
        <v>1</v>
      </c>
      <c r="L104" s="25">
        <f>+I104*K104</f>
        <v>9.3333333333333339</v>
      </c>
      <c r="M104" s="15">
        <v>1</v>
      </c>
      <c r="N104" s="15">
        <v>1</v>
      </c>
      <c r="P104" s="25">
        <f>+L104*M104*N104</f>
        <v>9.3333333333333339</v>
      </c>
      <c r="R104" s="4">
        <f t="shared" si="26"/>
        <v>1.2630021561251107E-3</v>
      </c>
      <c r="T104" s="6">
        <f>+R104*(assessment!$J$273*assessment!$E$3)</f>
        <v>9582.5766296787551</v>
      </c>
      <c r="V104" s="7">
        <f>+T104/payroll!F104</f>
        <v>3.9835436543086283E-4</v>
      </c>
      <c r="X104" s="6">
        <f>IF(V104&lt;$X$2,T104, +payroll!F104 * $X$2)</f>
        <v>9582.5766296787551</v>
      </c>
      <c r="Z104" s="6">
        <f>+T104-X104</f>
        <v>0</v>
      </c>
      <c r="AB104">
        <f>+X104/T104</f>
        <v>1</v>
      </c>
    </row>
    <row r="105" spans="1:28" x14ac:dyDescent="0.2">
      <c r="A105" t="s">
        <v>575</v>
      </c>
      <c r="B105" t="s">
        <v>576</v>
      </c>
      <c r="D105" s="28">
        <v>891</v>
      </c>
      <c r="E105" s="28">
        <v>729</v>
      </c>
      <c r="F105" s="28">
        <v>591</v>
      </c>
      <c r="G105">
        <f t="shared" ref="G105:G166" si="28">SUM(D105:F105)</f>
        <v>2211</v>
      </c>
      <c r="I105" s="25">
        <f t="shared" ref="I105:I167" si="29">AVERAGE(D105:F105)</f>
        <v>737</v>
      </c>
      <c r="J105" s="7">
        <f>+IFR!AD105</f>
        <v>0.19112437317898001</v>
      </c>
      <c r="K105" s="15">
        <f t="shared" si="27"/>
        <v>1.05</v>
      </c>
      <c r="L105" s="25">
        <f t="shared" ref="L105:L167" si="30">+I105*K105</f>
        <v>773.85</v>
      </c>
      <c r="M105" s="15">
        <v>1</v>
      </c>
      <c r="N105" s="15">
        <v>1</v>
      </c>
      <c r="P105" s="25">
        <f t="shared" ref="P105:P166" si="31">+L105*M105*N105</f>
        <v>773.85</v>
      </c>
      <c r="R105" s="4">
        <f t="shared" si="26"/>
        <v>0.10471866626972323</v>
      </c>
      <c r="T105" s="6">
        <f>+R105*(assessment!$J$273*assessment!$E$3)</f>
        <v>794515.38480823964</v>
      </c>
      <c r="V105" s="7">
        <f>+T105/payroll!F105</f>
        <v>5.4131235771158791E-3</v>
      </c>
      <c r="X105" s="6">
        <f>IF(V105&lt;$X$2,T105, +payroll!F105 * $X$2)</f>
        <v>794515.38480823964</v>
      </c>
      <c r="Z105" s="6">
        <f t="shared" ref="Z105:Z166" si="32">+T105-X105</f>
        <v>0</v>
      </c>
      <c r="AB105">
        <f t="shared" ref="AB105:AB166" si="33">+X105/T105</f>
        <v>1</v>
      </c>
    </row>
    <row r="106" spans="1:28" x14ac:dyDescent="0.2">
      <c r="A106" t="s">
        <v>160</v>
      </c>
      <c r="B106" t="s">
        <v>161</v>
      </c>
      <c r="D106" s="28">
        <v>1897</v>
      </c>
      <c r="E106" s="28">
        <v>2042</v>
      </c>
      <c r="F106" s="28">
        <v>2016</v>
      </c>
      <c r="G106">
        <f t="shared" si="28"/>
        <v>5955</v>
      </c>
      <c r="I106" s="25">
        <f t="shared" si="29"/>
        <v>1985</v>
      </c>
      <c r="J106" s="7">
        <f>+IFR!AD106</f>
        <v>5.0435404389176486E-2</v>
      </c>
      <c r="K106" s="15">
        <f t="shared" si="27"/>
        <v>1</v>
      </c>
      <c r="L106" s="25">
        <f t="shared" si="30"/>
        <v>1985</v>
      </c>
      <c r="M106" s="15">
        <v>1</v>
      </c>
      <c r="N106" s="15">
        <v>1</v>
      </c>
      <c r="P106" s="25">
        <f t="shared" si="31"/>
        <v>1985</v>
      </c>
      <c r="R106" s="4">
        <f t="shared" si="26"/>
        <v>0.26861349427589404</v>
      </c>
      <c r="T106" s="6">
        <f>+R106*(assessment!$J$273*assessment!$E$3)</f>
        <v>2038008.708204892</v>
      </c>
      <c r="V106" s="7">
        <f>+T106/payroll!F106</f>
        <v>1.4741963458561639E-3</v>
      </c>
      <c r="X106" s="6">
        <f>IF(V106&lt;$X$2,T106, +payroll!F106 * $X$2)</f>
        <v>2038008.708204892</v>
      </c>
      <c r="Z106" s="6">
        <f t="shared" si="32"/>
        <v>0</v>
      </c>
      <c r="AB106">
        <f t="shared" si="33"/>
        <v>1</v>
      </c>
    </row>
    <row r="107" spans="1:28" x14ac:dyDescent="0.2">
      <c r="A107" t="s">
        <v>525</v>
      </c>
      <c r="B107" t="s">
        <v>524</v>
      </c>
      <c r="D107" s="28">
        <v>16</v>
      </c>
      <c r="E107" s="28">
        <v>10</v>
      </c>
      <c r="F107" s="28">
        <v>13</v>
      </c>
      <c r="I107" s="25">
        <f>AVERAGE(D107:F107)</f>
        <v>13</v>
      </c>
      <c r="J107" s="7">
        <f>+IFR!AD107</f>
        <v>9.9001715815620114E-3</v>
      </c>
      <c r="K107" s="15">
        <f t="shared" si="27"/>
        <v>0.95</v>
      </c>
      <c r="L107" s="25">
        <f>+I107*K107</f>
        <v>12.35</v>
      </c>
      <c r="M107" s="15">
        <v>1</v>
      </c>
      <c r="N107" s="15">
        <v>1</v>
      </c>
      <c r="P107" s="25">
        <f>+L107*M107*N107</f>
        <v>12.35</v>
      </c>
      <c r="R107" s="4">
        <f t="shared" si="26"/>
        <v>1.671222495872691E-3</v>
      </c>
      <c r="T107" s="6">
        <f>+R107*(assessment!$J$273*assessment!$E$3)</f>
        <v>12679.802290342779</v>
      </c>
      <c r="V107" s="7">
        <f>+T107/payroll!F107</f>
        <v>2.0684664743163142E-4</v>
      </c>
      <c r="X107" s="6">
        <f>IF(V107&lt;$X$2,T107, +payroll!F107 * $X$2)</f>
        <v>12679.802290342779</v>
      </c>
      <c r="Z107" s="6">
        <f>+T107-X107</f>
        <v>0</v>
      </c>
      <c r="AB107">
        <f>+X107/T107</f>
        <v>1</v>
      </c>
    </row>
    <row r="108" spans="1:28" x14ac:dyDescent="0.2">
      <c r="A108" t="s">
        <v>162</v>
      </c>
      <c r="B108" t="s">
        <v>163</v>
      </c>
      <c r="D108" s="28">
        <v>9</v>
      </c>
      <c r="E108" s="28">
        <v>12</v>
      </c>
      <c r="F108" s="28">
        <v>5</v>
      </c>
      <c r="G108">
        <f t="shared" si="28"/>
        <v>26</v>
      </c>
      <c r="I108" s="25">
        <f t="shared" si="29"/>
        <v>8.6666666666666661</v>
      </c>
      <c r="J108" s="7">
        <f>+IFR!AD108</f>
        <v>7.9069218352985082E-3</v>
      </c>
      <c r="K108" s="15">
        <f t="shared" si="27"/>
        <v>0.95</v>
      </c>
      <c r="L108" s="25">
        <f t="shared" si="30"/>
        <v>8.2333333333333325</v>
      </c>
      <c r="M108" s="15">
        <v>1</v>
      </c>
      <c r="N108" s="15">
        <v>1</v>
      </c>
      <c r="P108" s="25">
        <f t="shared" si="31"/>
        <v>8.2333333333333325</v>
      </c>
      <c r="R108" s="4">
        <f t="shared" si="26"/>
        <v>1.1141483305817938E-3</v>
      </c>
      <c r="T108" s="6">
        <f>+R108*(assessment!$J$273*assessment!$E$3)</f>
        <v>8453.2015268951855</v>
      </c>
      <c r="V108" s="7">
        <f>+T108/payroll!F108</f>
        <v>1.2367105657021612E-4</v>
      </c>
      <c r="X108" s="6">
        <f>IF(V108&lt;$X$2,T108, +payroll!F108 * $X$2)</f>
        <v>8453.2015268951855</v>
      </c>
      <c r="Z108" s="6">
        <f t="shared" si="32"/>
        <v>0</v>
      </c>
      <c r="AB108">
        <f t="shared" si="33"/>
        <v>1</v>
      </c>
    </row>
    <row r="109" spans="1:28" x14ac:dyDescent="0.2">
      <c r="A109" t="s">
        <v>164</v>
      </c>
      <c r="B109" t="s">
        <v>165</v>
      </c>
      <c r="D109" s="28">
        <v>11</v>
      </c>
      <c r="E109" s="28">
        <v>13</v>
      </c>
      <c r="F109" s="28">
        <v>22</v>
      </c>
      <c r="G109">
        <f t="shared" si="28"/>
        <v>46</v>
      </c>
      <c r="I109" s="25">
        <f t="shared" si="29"/>
        <v>15.333333333333334</v>
      </c>
      <c r="J109" s="7">
        <f>+IFR!AD109</f>
        <v>1.2786511423485447E-2</v>
      </c>
      <c r="K109" s="15">
        <f t="shared" si="27"/>
        <v>0.95</v>
      </c>
      <c r="L109" s="25">
        <f t="shared" si="30"/>
        <v>14.566666666666666</v>
      </c>
      <c r="M109" s="15">
        <v>1</v>
      </c>
      <c r="N109" s="15">
        <v>1</v>
      </c>
      <c r="P109" s="25">
        <f t="shared" si="31"/>
        <v>14.566666666666666</v>
      </c>
      <c r="R109" s="4">
        <f t="shared" si="26"/>
        <v>1.9711855079524048E-3</v>
      </c>
      <c r="T109" s="6">
        <f>+R109*(assessment!$J$273*assessment!$E$3)</f>
        <v>14955.664239891485</v>
      </c>
      <c r="V109" s="7">
        <f>+T109/payroll!F109</f>
        <v>2.0257091964592298E-4</v>
      </c>
      <c r="X109" s="6">
        <f>IF(V109&lt;$X$2,T109, +payroll!F109 * $X$2)</f>
        <v>14955.664239891485</v>
      </c>
      <c r="Z109" s="6">
        <f t="shared" si="32"/>
        <v>0</v>
      </c>
      <c r="AB109">
        <f t="shared" si="33"/>
        <v>1</v>
      </c>
    </row>
    <row r="110" spans="1:28" x14ac:dyDescent="0.2">
      <c r="A110" t="s">
        <v>166</v>
      </c>
      <c r="B110" t="s">
        <v>167</v>
      </c>
      <c r="D110" s="28">
        <v>46</v>
      </c>
      <c r="E110" s="28">
        <v>29</v>
      </c>
      <c r="F110" s="28">
        <v>37</v>
      </c>
      <c r="G110">
        <f t="shared" si="28"/>
        <v>112</v>
      </c>
      <c r="I110" s="25">
        <f t="shared" si="29"/>
        <v>37.333333333333336</v>
      </c>
      <c r="J110" s="7">
        <f>+IFR!AD110</f>
        <v>2.0788437460736043E-2</v>
      </c>
      <c r="K110" s="15">
        <f t="shared" si="27"/>
        <v>0.95</v>
      </c>
      <c r="L110" s="25">
        <f t="shared" si="30"/>
        <v>35.466666666666669</v>
      </c>
      <c r="M110" s="15">
        <v>1</v>
      </c>
      <c r="N110" s="15">
        <v>1</v>
      </c>
      <c r="P110" s="25">
        <f t="shared" si="31"/>
        <v>35.466666666666669</v>
      </c>
      <c r="R110" s="4">
        <f t="shared" si="26"/>
        <v>4.7994081932754206E-3</v>
      </c>
      <c r="T110" s="6">
        <f>+R110*(assessment!$J$273*assessment!$E$3)</f>
        <v>36413.791192779267</v>
      </c>
      <c r="V110" s="7">
        <f>+T110/payroll!F110</f>
        <v>5.2604214941267852E-4</v>
      </c>
      <c r="X110" s="6">
        <f>IF(V110&lt;$X$2,T110, +payroll!F110 * $X$2)</f>
        <v>36413.791192779267</v>
      </c>
      <c r="Z110" s="6">
        <f t="shared" si="32"/>
        <v>0</v>
      </c>
      <c r="AB110">
        <f t="shared" si="33"/>
        <v>1</v>
      </c>
    </row>
    <row r="111" spans="1:28" x14ac:dyDescent="0.2">
      <c r="A111" t="s">
        <v>168</v>
      </c>
      <c r="B111" t="s">
        <v>169</v>
      </c>
      <c r="D111" s="28">
        <v>95</v>
      </c>
      <c r="E111" s="28">
        <v>89</v>
      </c>
      <c r="F111" s="28">
        <v>90</v>
      </c>
      <c r="G111">
        <f t="shared" si="28"/>
        <v>274</v>
      </c>
      <c r="I111" s="25">
        <f t="shared" si="29"/>
        <v>91.333333333333329</v>
      </c>
      <c r="J111" s="7">
        <f>+IFR!AD111</f>
        <v>1.4696073810803859E-2</v>
      </c>
      <c r="K111" s="15">
        <f t="shared" si="27"/>
        <v>0.95</v>
      </c>
      <c r="L111" s="25">
        <f t="shared" si="30"/>
        <v>86.766666666666652</v>
      </c>
      <c r="M111" s="15">
        <v>1</v>
      </c>
      <c r="N111" s="15">
        <v>1</v>
      </c>
      <c r="P111" s="25">
        <f t="shared" si="31"/>
        <v>86.766666666666652</v>
      </c>
      <c r="R111" s="4">
        <f t="shared" si="26"/>
        <v>1.1741409329977366E-2</v>
      </c>
      <c r="T111" s="6">
        <f>+R111*(assessment!$J$273*assessment!$E$3)</f>
        <v>89083.739168049258</v>
      </c>
      <c r="V111" s="7">
        <f>+T111/payroll!F111</f>
        <v>2.3998442031594649E-4</v>
      </c>
      <c r="X111" s="6">
        <f>IF(V111&lt;$X$2,T111, +payroll!F111 * $X$2)</f>
        <v>89083.739168049258</v>
      </c>
      <c r="Z111" s="6">
        <f t="shared" si="32"/>
        <v>0</v>
      </c>
      <c r="AB111">
        <f t="shared" si="33"/>
        <v>1</v>
      </c>
    </row>
    <row r="112" spans="1:28" x14ac:dyDescent="0.2">
      <c r="A112" t="s">
        <v>170</v>
      </c>
      <c r="B112" t="s">
        <v>171</v>
      </c>
      <c r="D112" s="28">
        <v>40</v>
      </c>
      <c r="E112" s="28">
        <v>34</v>
      </c>
      <c r="F112" s="28">
        <v>44</v>
      </c>
      <c r="G112">
        <f t="shared" si="28"/>
        <v>118</v>
      </c>
      <c r="I112" s="25">
        <f t="shared" si="29"/>
        <v>39.333333333333336</v>
      </c>
      <c r="J112" s="7">
        <f>+IFR!AD112</f>
        <v>2.4168823197081839E-2</v>
      </c>
      <c r="K112" s="15">
        <f t="shared" si="27"/>
        <v>0.95</v>
      </c>
      <c r="L112" s="25">
        <f t="shared" si="30"/>
        <v>37.366666666666667</v>
      </c>
      <c r="M112" s="15">
        <v>1</v>
      </c>
      <c r="N112" s="15">
        <v>1</v>
      </c>
      <c r="P112" s="25">
        <f t="shared" si="31"/>
        <v>37.366666666666667</v>
      </c>
      <c r="R112" s="4">
        <f t="shared" si="26"/>
        <v>5.0565193464866039E-3</v>
      </c>
      <c r="T112" s="6">
        <f>+R112*(assessment!$J$273*assessment!$E$3)</f>
        <v>38364.530006678156</v>
      </c>
      <c r="V112" s="7">
        <f>+T112/payroll!F112</f>
        <v>4.4727343014512946E-4</v>
      </c>
      <c r="X112" s="6">
        <f>IF(V112&lt;$X$2,T112, +payroll!F112 * $X$2)</f>
        <v>38364.530006678156</v>
      </c>
      <c r="Z112" s="6">
        <f t="shared" si="32"/>
        <v>0</v>
      </c>
      <c r="AB112">
        <f t="shared" si="33"/>
        <v>1</v>
      </c>
    </row>
    <row r="113" spans="1:28" x14ac:dyDescent="0.2">
      <c r="A113" t="s">
        <v>172</v>
      </c>
      <c r="B113" t="s">
        <v>173</v>
      </c>
      <c r="D113" s="28">
        <v>101</v>
      </c>
      <c r="E113" s="28">
        <v>129</v>
      </c>
      <c r="F113" s="28">
        <v>91</v>
      </c>
      <c r="G113">
        <f t="shared" si="28"/>
        <v>321</v>
      </c>
      <c r="I113" s="25">
        <f t="shared" si="29"/>
        <v>107</v>
      </c>
      <c r="J113" s="7">
        <f>+IFR!AD113</f>
        <v>1.7585779891729037E-2</v>
      </c>
      <c r="K113" s="15">
        <f t="shared" si="27"/>
        <v>0.95</v>
      </c>
      <c r="L113" s="25">
        <f t="shared" si="30"/>
        <v>101.64999999999999</v>
      </c>
      <c r="M113" s="15">
        <v>1</v>
      </c>
      <c r="N113" s="15">
        <v>1</v>
      </c>
      <c r="P113" s="25">
        <f t="shared" si="31"/>
        <v>101.64999999999999</v>
      </c>
      <c r="R113" s="4">
        <f t="shared" si="26"/>
        <v>1.3755446696798302E-2</v>
      </c>
      <c r="T113" s="6">
        <f>+R113*(assessment!$J$273*assessment!$E$3)</f>
        <v>104364.52654359057</v>
      </c>
      <c r="V113" s="7">
        <f>+T113/payroll!F113</f>
        <v>3.500419887170486E-4</v>
      </c>
      <c r="X113" s="6">
        <f>IF(V113&lt;$X$2,T113, +payroll!F113 * $X$2)</f>
        <v>104364.52654359057</v>
      </c>
      <c r="Z113" s="6">
        <f t="shared" si="32"/>
        <v>0</v>
      </c>
      <c r="AB113">
        <f t="shared" si="33"/>
        <v>1</v>
      </c>
    </row>
    <row r="114" spans="1:28" x14ac:dyDescent="0.2">
      <c r="A114" t="s">
        <v>174</v>
      </c>
      <c r="B114" t="s">
        <v>175</v>
      </c>
      <c r="D114" s="28">
        <v>26</v>
      </c>
      <c r="E114" s="28">
        <v>30</v>
      </c>
      <c r="F114" s="28">
        <v>24</v>
      </c>
      <c r="G114">
        <f t="shared" si="28"/>
        <v>80</v>
      </c>
      <c r="I114" s="25">
        <f t="shared" si="29"/>
        <v>26.666666666666668</v>
      </c>
      <c r="J114" s="7">
        <f>+IFR!AD114</f>
        <v>1.7945407022816835E-2</v>
      </c>
      <c r="K114" s="15">
        <f t="shared" si="27"/>
        <v>0.95</v>
      </c>
      <c r="L114" s="25">
        <f t="shared" si="30"/>
        <v>25.333333333333332</v>
      </c>
      <c r="M114" s="15">
        <v>1</v>
      </c>
      <c r="N114" s="15">
        <v>1</v>
      </c>
      <c r="P114" s="25">
        <f t="shared" si="31"/>
        <v>25.333333333333332</v>
      </c>
      <c r="R114" s="4">
        <f t="shared" si="26"/>
        <v>3.4281487094824431E-3</v>
      </c>
      <c r="T114" s="6">
        <f>+R114*(assessment!$J$273*assessment!$E$3)</f>
        <v>26009.850851985189</v>
      </c>
      <c r="V114" s="7">
        <f>+T114/payroll!F114</f>
        <v>3.3590660181373385E-4</v>
      </c>
      <c r="X114" s="6">
        <f>IF(V114&lt;$X$2,T114, +payroll!F114 * $X$2)</f>
        <v>26009.850851985189</v>
      </c>
      <c r="Z114" s="6">
        <f t="shared" si="32"/>
        <v>0</v>
      </c>
      <c r="AB114">
        <f t="shared" si="33"/>
        <v>1</v>
      </c>
    </row>
    <row r="115" spans="1:28" x14ac:dyDescent="0.2">
      <c r="A115" t="s">
        <v>176</v>
      </c>
      <c r="B115" t="s">
        <v>177</v>
      </c>
      <c r="D115" s="28">
        <v>17</v>
      </c>
      <c r="E115" s="28">
        <v>14</v>
      </c>
      <c r="F115" s="28">
        <v>18</v>
      </c>
      <c r="G115">
        <f t="shared" si="28"/>
        <v>49</v>
      </c>
      <c r="I115" s="25">
        <f t="shared" si="29"/>
        <v>16.333333333333332</v>
      </c>
      <c r="J115" s="7">
        <f>+IFR!AD115</f>
        <v>2.0896904335478538E-2</v>
      </c>
      <c r="K115" s="15">
        <f t="shared" si="27"/>
        <v>0.95</v>
      </c>
      <c r="L115" s="25">
        <f t="shared" si="30"/>
        <v>15.516666666666664</v>
      </c>
      <c r="M115" s="15">
        <v>1</v>
      </c>
      <c r="N115" s="15">
        <v>1</v>
      </c>
      <c r="P115" s="25">
        <f t="shared" si="31"/>
        <v>15.516666666666664</v>
      </c>
      <c r="R115" s="4">
        <f t="shared" si="26"/>
        <v>2.099741084557996E-3</v>
      </c>
      <c r="T115" s="6">
        <f>+R115*(assessment!$J$273*assessment!$E$3)</f>
        <v>15931.033646840926</v>
      </c>
      <c r="V115" s="7">
        <f>+T115/payroll!F115</f>
        <v>4.2854452099150243E-4</v>
      </c>
      <c r="X115" s="6">
        <f>IF(V115&lt;$X$2,T115, +payroll!F115 * $X$2)</f>
        <v>15931.033646840926</v>
      </c>
      <c r="Z115" s="6">
        <f t="shared" si="32"/>
        <v>0</v>
      </c>
      <c r="AB115">
        <f t="shared" si="33"/>
        <v>1</v>
      </c>
    </row>
    <row r="116" spans="1:28" x14ac:dyDescent="0.2">
      <c r="A116" t="s">
        <v>178</v>
      </c>
      <c r="B116" t="s">
        <v>179</v>
      </c>
      <c r="D116" s="28">
        <v>11</v>
      </c>
      <c r="E116" s="28">
        <v>9</v>
      </c>
      <c r="F116" s="28">
        <v>3</v>
      </c>
      <c r="G116">
        <f t="shared" si="28"/>
        <v>23</v>
      </c>
      <c r="I116" s="25">
        <f t="shared" si="29"/>
        <v>7.666666666666667</v>
      </c>
      <c r="J116" s="7">
        <f>+IFR!AD116</f>
        <v>6.7299743916483133E-3</v>
      </c>
      <c r="K116" s="15">
        <f t="shared" si="27"/>
        <v>0.95</v>
      </c>
      <c r="L116" s="25">
        <f t="shared" si="30"/>
        <v>7.2833333333333332</v>
      </c>
      <c r="M116" s="15">
        <v>1</v>
      </c>
      <c r="N116" s="15">
        <v>1</v>
      </c>
      <c r="P116" s="25">
        <f t="shared" si="31"/>
        <v>7.2833333333333332</v>
      </c>
      <c r="R116" s="4">
        <f t="shared" si="26"/>
        <v>9.8559275397620241E-4</v>
      </c>
      <c r="T116" s="6">
        <f>+R116*(assessment!$J$273*assessment!$E$3)</f>
        <v>7477.8321199457423</v>
      </c>
      <c r="V116" s="7">
        <f>+T116/payroll!F116</f>
        <v>1.8709627829093466E-4</v>
      </c>
      <c r="X116" s="6">
        <f>IF(V116&lt;$X$2,T116, +payroll!F116 * $X$2)</f>
        <v>7477.8321199457423</v>
      </c>
      <c r="Z116" s="6">
        <f t="shared" si="32"/>
        <v>0</v>
      </c>
      <c r="AB116">
        <f t="shared" si="33"/>
        <v>1</v>
      </c>
    </row>
    <row r="117" spans="1:28" x14ac:dyDescent="0.2">
      <c r="A117" t="s">
        <v>180</v>
      </c>
      <c r="B117" t="s">
        <v>551</v>
      </c>
      <c r="D117" s="28">
        <v>93</v>
      </c>
      <c r="E117" s="28">
        <v>78</v>
      </c>
      <c r="F117" s="28">
        <v>88</v>
      </c>
      <c r="G117">
        <f t="shared" si="28"/>
        <v>259</v>
      </c>
      <c r="I117" s="25">
        <f t="shared" si="29"/>
        <v>86.333333333333329</v>
      </c>
      <c r="J117" s="7">
        <f>+IFR!AD117</f>
        <v>1.6065364625850259E-2</v>
      </c>
      <c r="K117" s="15">
        <f t="shared" si="27"/>
        <v>0.95</v>
      </c>
      <c r="L117" s="25">
        <f t="shared" si="30"/>
        <v>82.016666666666652</v>
      </c>
      <c r="M117" s="15">
        <v>1</v>
      </c>
      <c r="N117" s="15">
        <v>1</v>
      </c>
      <c r="P117" s="25">
        <f t="shared" si="31"/>
        <v>82.016666666666652</v>
      </c>
      <c r="R117" s="4">
        <f t="shared" si="26"/>
        <v>1.1098631446949407E-2</v>
      </c>
      <c r="T117" s="6">
        <f>+R117*(assessment!$J$273*assessment!$E$3)</f>
        <v>84206.892133302041</v>
      </c>
      <c r="V117" s="7">
        <f>+T117/payroll!F117</f>
        <v>2.5929127114394842E-4</v>
      </c>
      <c r="X117" s="6">
        <f>IF(V117&lt;$X$2,T117, +payroll!F117 * $X$2)</f>
        <v>84206.892133302041</v>
      </c>
      <c r="Z117" s="6">
        <f t="shared" si="32"/>
        <v>0</v>
      </c>
      <c r="AB117">
        <f t="shared" si="33"/>
        <v>1</v>
      </c>
    </row>
    <row r="118" spans="1:28" x14ac:dyDescent="0.2">
      <c r="A118" t="s">
        <v>181</v>
      </c>
      <c r="B118" t="s">
        <v>182</v>
      </c>
      <c r="D118" s="28">
        <v>81</v>
      </c>
      <c r="E118" s="28">
        <v>78</v>
      </c>
      <c r="F118" s="28">
        <v>80</v>
      </c>
      <c r="G118">
        <f t="shared" si="28"/>
        <v>239</v>
      </c>
      <c r="I118" s="25">
        <f t="shared" si="29"/>
        <v>79.666666666666671</v>
      </c>
      <c r="J118" s="7">
        <f>+IFR!AD118</f>
        <v>1.5346066008217229E-2</v>
      </c>
      <c r="K118" s="15">
        <f t="shared" si="27"/>
        <v>0.95</v>
      </c>
      <c r="L118" s="25">
        <f t="shared" si="30"/>
        <v>75.683333333333337</v>
      </c>
      <c r="M118" s="15">
        <v>1</v>
      </c>
      <c r="N118" s="15">
        <v>1</v>
      </c>
      <c r="P118" s="25">
        <f t="shared" si="31"/>
        <v>75.683333333333337</v>
      </c>
      <c r="R118" s="4">
        <f t="shared" si="26"/>
        <v>1.02415942695788E-2</v>
      </c>
      <c r="T118" s="6">
        <f>+R118*(assessment!$J$273*assessment!$E$3)</f>
        <v>77704.429420305765</v>
      </c>
      <c r="V118" s="7">
        <f>+T118/payroll!F118</f>
        <v>3.1014024520823093E-4</v>
      </c>
      <c r="X118" s="6">
        <f>IF(V118&lt;$X$2,T118, +payroll!F118 * $X$2)</f>
        <v>77704.429420305765</v>
      </c>
      <c r="Z118" s="6">
        <f t="shared" si="32"/>
        <v>0</v>
      </c>
      <c r="AB118">
        <f t="shared" si="33"/>
        <v>1</v>
      </c>
    </row>
    <row r="119" spans="1:28" x14ac:dyDescent="0.2">
      <c r="A119" t="s">
        <v>183</v>
      </c>
      <c r="B119" t="s">
        <v>184</v>
      </c>
      <c r="D119" s="28">
        <v>24</v>
      </c>
      <c r="E119" s="28">
        <v>23</v>
      </c>
      <c r="F119" s="28">
        <v>25</v>
      </c>
      <c r="G119">
        <f t="shared" si="28"/>
        <v>72</v>
      </c>
      <c r="I119" s="25">
        <f t="shared" si="29"/>
        <v>24</v>
      </c>
      <c r="J119" s="7">
        <f>+IFR!AD119</f>
        <v>1.1824878706953002E-2</v>
      </c>
      <c r="K119" s="15">
        <f t="shared" si="27"/>
        <v>0.95</v>
      </c>
      <c r="L119" s="25">
        <f t="shared" si="30"/>
        <v>22.799999999999997</v>
      </c>
      <c r="M119" s="15">
        <v>1</v>
      </c>
      <c r="N119" s="15">
        <v>1</v>
      </c>
      <c r="P119" s="25">
        <f t="shared" si="31"/>
        <v>22.799999999999997</v>
      </c>
      <c r="R119" s="4">
        <f t="shared" si="26"/>
        <v>3.0853338385341982E-3</v>
      </c>
      <c r="T119" s="6">
        <f>+R119*(assessment!$J$273*assessment!$E$3)</f>
        <v>23408.865766786665</v>
      </c>
      <c r="V119" s="7">
        <f>+T119/payroll!F119</f>
        <v>2.2403848144936011E-4</v>
      </c>
      <c r="X119" s="6">
        <f>IF(V119&lt;$X$2,T119, +payroll!F119 * $X$2)</f>
        <v>23408.865766786665</v>
      </c>
      <c r="Z119" s="6">
        <f t="shared" si="32"/>
        <v>0</v>
      </c>
      <c r="AB119">
        <f t="shared" si="33"/>
        <v>1</v>
      </c>
    </row>
    <row r="120" spans="1:28" x14ac:dyDescent="0.2">
      <c r="A120" t="s">
        <v>185</v>
      </c>
      <c r="B120" t="s">
        <v>552</v>
      </c>
      <c r="D120" s="28">
        <v>61</v>
      </c>
      <c r="E120" s="28">
        <v>69</v>
      </c>
      <c r="F120" s="28">
        <v>72</v>
      </c>
      <c r="G120">
        <f t="shared" si="28"/>
        <v>202</v>
      </c>
      <c r="I120" s="25">
        <f t="shared" si="29"/>
        <v>67.333333333333329</v>
      </c>
      <c r="J120" s="7">
        <f>+IFR!AD120</f>
        <v>1.7670862932247882E-2</v>
      </c>
      <c r="K120" s="15">
        <f t="shared" si="27"/>
        <v>0.95</v>
      </c>
      <c r="L120" s="25">
        <f t="shared" si="30"/>
        <v>63.966666666666661</v>
      </c>
      <c r="M120" s="15">
        <v>1</v>
      </c>
      <c r="N120" s="15">
        <v>1</v>
      </c>
      <c r="P120" s="25">
        <f t="shared" si="31"/>
        <v>63.966666666666661</v>
      </c>
      <c r="R120" s="4">
        <f t="shared" si="26"/>
        <v>8.6560754914431683E-3</v>
      </c>
      <c r="T120" s="6">
        <f>+R120*(assessment!$J$273*assessment!$E$3)</f>
        <v>65674.873401262594</v>
      </c>
      <c r="V120" s="7">
        <f>+T120/payroll!F120</f>
        <v>3.4541616756863527E-4</v>
      </c>
      <c r="X120" s="6">
        <f>IF(V120&lt;$X$2,T120, +payroll!F120 * $X$2)</f>
        <v>65674.873401262594</v>
      </c>
      <c r="Z120" s="6">
        <f t="shared" si="32"/>
        <v>0</v>
      </c>
      <c r="AB120">
        <f t="shared" si="33"/>
        <v>1</v>
      </c>
    </row>
    <row r="121" spans="1:28" x14ac:dyDescent="0.2">
      <c r="A121" t="s">
        <v>186</v>
      </c>
      <c r="B121" t="s">
        <v>187</v>
      </c>
      <c r="D121" s="28">
        <v>15</v>
      </c>
      <c r="E121" s="28">
        <v>40</v>
      </c>
      <c r="F121" s="28">
        <v>25</v>
      </c>
      <c r="G121">
        <f t="shared" si="28"/>
        <v>80</v>
      </c>
      <c r="I121" s="25">
        <f t="shared" si="29"/>
        <v>26.666666666666668</v>
      </c>
      <c r="J121" s="7">
        <f>+IFR!AD121</f>
        <v>1.5728210587951486E-2</v>
      </c>
      <c r="K121" s="15">
        <f t="shared" si="27"/>
        <v>0.95</v>
      </c>
      <c r="L121" s="25">
        <f t="shared" si="30"/>
        <v>25.333333333333332</v>
      </c>
      <c r="M121" s="15">
        <v>1</v>
      </c>
      <c r="N121" s="15">
        <v>1</v>
      </c>
      <c r="P121" s="25">
        <f t="shared" si="31"/>
        <v>25.333333333333332</v>
      </c>
      <c r="R121" s="4">
        <f t="shared" si="26"/>
        <v>3.4281487094824431E-3</v>
      </c>
      <c r="T121" s="6">
        <f>+R121*(assessment!$J$273*assessment!$E$3)</f>
        <v>26009.850851985189</v>
      </c>
      <c r="V121" s="7">
        <f>+T121/payroll!F121</f>
        <v>3.0732086332213213E-4</v>
      </c>
      <c r="X121" s="6">
        <f>IF(V121&lt;$X$2,T121, +payroll!F121 * $X$2)</f>
        <v>26009.850851985189</v>
      </c>
      <c r="Z121" s="6">
        <f t="shared" si="32"/>
        <v>0</v>
      </c>
      <c r="AB121">
        <f t="shared" si="33"/>
        <v>1</v>
      </c>
    </row>
    <row r="122" spans="1:28" x14ac:dyDescent="0.2">
      <c r="A122" t="s">
        <v>188</v>
      </c>
      <c r="B122" t="s">
        <v>189</v>
      </c>
      <c r="D122" s="28">
        <v>8</v>
      </c>
      <c r="E122" s="28">
        <v>10</v>
      </c>
      <c r="F122" s="28">
        <v>8</v>
      </c>
      <c r="G122">
        <f t="shared" si="28"/>
        <v>26</v>
      </c>
      <c r="I122" s="25">
        <f t="shared" si="29"/>
        <v>8.6666666666666661</v>
      </c>
      <c r="J122" s="7">
        <f>+IFR!AD122</f>
        <v>1.6339732190924234E-2</v>
      </c>
      <c r="K122" s="15">
        <f t="shared" si="27"/>
        <v>0.95</v>
      </c>
      <c r="L122" s="25">
        <f t="shared" si="30"/>
        <v>8.2333333333333325</v>
      </c>
      <c r="M122" s="15">
        <v>1</v>
      </c>
      <c r="N122" s="15">
        <v>1</v>
      </c>
      <c r="P122" s="25">
        <f t="shared" si="31"/>
        <v>8.2333333333333325</v>
      </c>
      <c r="R122" s="4">
        <f t="shared" si="26"/>
        <v>1.1141483305817938E-3</v>
      </c>
      <c r="T122" s="6">
        <f>+R122*(assessment!$J$273*assessment!$E$3)</f>
        <v>8453.2015268951855</v>
      </c>
      <c r="V122" s="7">
        <f>+T122/payroll!F122</f>
        <v>3.9293628347686008E-4</v>
      </c>
      <c r="X122" s="6">
        <f>IF(V122&lt;$X$2,T122, +payroll!F122 * $X$2)</f>
        <v>8453.2015268951855</v>
      </c>
      <c r="Z122" s="6">
        <f t="shared" si="32"/>
        <v>0</v>
      </c>
      <c r="AB122">
        <f t="shared" si="33"/>
        <v>1</v>
      </c>
    </row>
    <row r="123" spans="1:28" x14ac:dyDescent="0.2">
      <c r="A123" t="s">
        <v>190</v>
      </c>
      <c r="B123" t="s">
        <v>553</v>
      </c>
      <c r="D123" s="28">
        <v>0</v>
      </c>
      <c r="E123" s="28">
        <v>0</v>
      </c>
      <c r="F123" s="28">
        <v>0</v>
      </c>
      <c r="G123">
        <f t="shared" si="28"/>
        <v>0</v>
      </c>
      <c r="I123" s="25">
        <f t="shared" si="29"/>
        <v>0</v>
      </c>
      <c r="J123" s="7">
        <f>+IFR!AD123</f>
        <v>0</v>
      </c>
      <c r="K123" s="15">
        <f t="shared" si="27"/>
        <v>0.95</v>
      </c>
      <c r="L123" s="25">
        <f t="shared" si="30"/>
        <v>0</v>
      </c>
      <c r="M123" s="15">
        <v>1</v>
      </c>
      <c r="N123" s="15">
        <v>1</v>
      </c>
      <c r="P123" s="25">
        <f t="shared" si="31"/>
        <v>0</v>
      </c>
      <c r="R123" s="4">
        <f t="shared" si="26"/>
        <v>0</v>
      </c>
      <c r="T123" s="6">
        <f>+R123*(assessment!$J$273*assessment!$E$3)</f>
        <v>0</v>
      </c>
      <c r="V123" s="7">
        <f>+T123/payroll!F123</f>
        <v>0</v>
      </c>
      <c r="X123" s="6">
        <f>IF(V123&lt;$X$2,T123, +payroll!F123 * $X$2)</f>
        <v>0</v>
      </c>
      <c r="Z123" s="6">
        <f t="shared" si="32"/>
        <v>0</v>
      </c>
      <c r="AB123" t="e">
        <f t="shared" si="33"/>
        <v>#DIV/0!</v>
      </c>
    </row>
    <row r="124" spans="1:28" x14ac:dyDescent="0.2">
      <c r="A124" t="s">
        <v>191</v>
      </c>
      <c r="B124" t="s">
        <v>192</v>
      </c>
      <c r="D124" s="28">
        <v>14</v>
      </c>
      <c r="E124" s="28">
        <v>9</v>
      </c>
      <c r="F124" s="28">
        <v>18</v>
      </c>
      <c r="G124">
        <f t="shared" si="28"/>
        <v>41</v>
      </c>
      <c r="I124" s="25">
        <f t="shared" si="29"/>
        <v>13.666666666666666</v>
      </c>
      <c r="J124" s="7">
        <f>+IFR!AD124</f>
        <v>1.5784547998598842E-2</v>
      </c>
      <c r="K124" s="15">
        <f t="shared" si="27"/>
        <v>0.95</v>
      </c>
      <c r="L124" s="25">
        <f t="shared" si="30"/>
        <v>12.983333333333333</v>
      </c>
      <c r="M124" s="15">
        <v>1</v>
      </c>
      <c r="N124" s="15">
        <v>1</v>
      </c>
      <c r="P124" s="25">
        <f t="shared" si="31"/>
        <v>12.983333333333333</v>
      </c>
      <c r="R124" s="4">
        <f t="shared" si="26"/>
        <v>1.7569262136097519E-3</v>
      </c>
      <c r="T124" s="6">
        <f>+R124*(assessment!$J$273*assessment!$E$3)</f>
        <v>13330.048561642408</v>
      </c>
      <c r="V124" s="7">
        <f>+T124/payroll!F124</f>
        <v>2.7185695047963717E-4</v>
      </c>
      <c r="X124" s="6">
        <f>IF(V124&lt;$X$2,T124, +payroll!F124 * $X$2)</f>
        <v>13330.048561642408</v>
      </c>
      <c r="Z124" s="6">
        <f t="shared" si="32"/>
        <v>0</v>
      </c>
      <c r="AB124">
        <f t="shared" si="33"/>
        <v>1</v>
      </c>
    </row>
    <row r="125" spans="1:28" x14ac:dyDescent="0.2">
      <c r="A125" t="s">
        <v>193</v>
      </c>
      <c r="B125" t="s">
        <v>194</v>
      </c>
      <c r="D125" s="28">
        <v>16</v>
      </c>
      <c r="E125" s="28">
        <v>34</v>
      </c>
      <c r="F125" s="28">
        <v>30</v>
      </c>
      <c r="G125">
        <f t="shared" si="28"/>
        <v>80</v>
      </c>
      <c r="I125" s="25">
        <f t="shared" si="29"/>
        <v>26.666666666666668</v>
      </c>
      <c r="J125" s="7">
        <f>+IFR!AD125</f>
        <v>1.950124619481252E-2</v>
      </c>
      <c r="K125" s="15">
        <f t="shared" si="27"/>
        <v>0.95</v>
      </c>
      <c r="L125" s="25">
        <f t="shared" si="30"/>
        <v>25.333333333333332</v>
      </c>
      <c r="M125" s="15">
        <v>1</v>
      </c>
      <c r="N125" s="15">
        <v>1</v>
      </c>
      <c r="P125" s="25">
        <f t="shared" si="31"/>
        <v>25.333333333333332</v>
      </c>
      <c r="R125" s="4">
        <f t="shared" si="26"/>
        <v>3.4281487094824431E-3</v>
      </c>
      <c r="T125" s="6">
        <f>+R125*(assessment!$J$273*assessment!$E$3)</f>
        <v>26009.850851985189</v>
      </c>
      <c r="V125" s="7">
        <f>+T125/payroll!F125</f>
        <v>2.3424328559597582E-4</v>
      </c>
      <c r="X125" s="6">
        <f>IF(V125&lt;$X$2,T125, +payroll!F125 * $X$2)</f>
        <v>26009.850851985189</v>
      </c>
      <c r="Z125" s="6">
        <f t="shared" si="32"/>
        <v>0</v>
      </c>
      <c r="AB125">
        <f t="shared" si="33"/>
        <v>1</v>
      </c>
    </row>
    <row r="126" spans="1:28" x14ac:dyDescent="0.2">
      <c r="A126" t="s">
        <v>195</v>
      </c>
      <c r="B126" t="s">
        <v>554</v>
      </c>
      <c r="D126" s="28">
        <v>4</v>
      </c>
      <c r="E126" s="28">
        <v>5</v>
      </c>
      <c r="F126" s="28">
        <v>7</v>
      </c>
      <c r="G126">
        <f t="shared" si="28"/>
        <v>16</v>
      </c>
      <c r="I126" s="25">
        <f t="shared" si="29"/>
        <v>5.333333333333333</v>
      </c>
      <c r="J126" s="7">
        <f>+IFR!AD126</f>
        <v>1.5082641642688568E-2</v>
      </c>
      <c r="K126" s="15">
        <f t="shared" si="27"/>
        <v>0.95</v>
      </c>
      <c r="L126" s="25">
        <f t="shared" si="30"/>
        <v>5.0666666666666664</v>
      </c>
      <c r="M126" s="15">
        <v>1</v>
      </c>
      <c r="N126" s="15">
        <v>1</v>
      </c>
      <c r="P126" s="25">
        <f t="shared" si="31"/>
        <v>5.0666666666666664</v>
      </c>
      <c r="R126" s="4">
        <f t="shared" si="26"/>
        <v>6.8562974189648857E-4</v>
      </c>
      <c r="T126" s="6">
        <f>+R126*(assessment!$J$273*assessment!$E$3)</f>
        <v>5201.9701703970377</v>
      </c>
      <c r="V126" s="7">
        <f>+T126/payroll!F126</f>
        <v>2.5828386420382525E-4</v>
      </c>
      <c r="X126" s="6">
        <f>IF(V126&lt;$X$2,T126, +payroll!F126 * $X$2)</f>
        <v>5201.9701703970377</v>
      </c>
      <c r="Z126" s="6">
        <f t="shared" si="32"/>
        <v>0</v>
      </c>
      <c r="AB126">
        <f t="shared" si="33"/>
        <v>1</v>
      </c>
    </row>
    <row r="127" spans="1:28" x14ac:dyDescent="0.2">
      <c r="A127" t="s">
        <v>486</v>
      </c>
      <c r="B127" t="s">
        <v>487</v>
      </c>
      <c r="D127" s="28">
        <v>0</v>
      </c>
      <c r="E127" s="28">
        <v>4</v>
      </c>
      <c r="F127" s="28">
        <v>1</v>
      </c>
      <c r="I127" s="25">
        <f>AVERAGE(D127:F127)</f>
        <v>1.6666666666666667</v>
      </c>
      <c r="J127" s="7">
        <f>+IFR!AD127</f>
        <v>9.0058088978036549E-3</v>
      </c>
      <c r="K127" s="15">
        <f t="shared" si="27"/>
        <v>0.95</v>
      </c>
      <c r="L127" s="25">
        <f>+I127*K127</f>
        <v>1.5833333333333333</v>
      </c>
      <c r="M127" s="15">
        <v>1</v>
      </c>
      <c r="N127" s="15">
        <v>1</v>
      </c>
      <c r="P127" s="25">
        <f>+L127*M127*N127</f>
        <v>1.5833333333333333</v>
      </c>
      <c r="R127" s="4">
        <f t="shared" si="26"/>
        <v>2.1425929434265269E-4</v>
      </c>
      <c r="T127" s="6">
        <f>+R127*(assessment!$J$273*assessment!$E$3)</f>
        <v>1625.6156782490743</v>
      </c>
      <c r="V127" s="7">
        <f>+T127/payroll!F127</f>
        <v>2.5206533817093867E-4</v>
      </c>
      <c r="X127" s="6">
        <f>IF(V127&lt;$X$2,T127, +payroll!F127 * $X$2)</f>
        <v>1625.6156782490743</v>
      </c>
      <c r="Z127" s="6">
        <f>+T127-X127</f>
        <v>0</v>
      </c>
      <c r="AB127">
        <f>+X127/T127</f>
        <v>1</v>
      </c>
    </row>
    <row r="128" spans="1:28" x14ac:dyDescent="0.2">
      <c r="A128" t="s">
        <v>196</v>
      </c>
      <c r="B128" t="s">
        <v>510</v>
      </c>
      <c r="D128" s="28">
        <v>45</v>
      </c>
      <c r="E128" s="28">
        <v>24</v>
      </c>
      <c r="F128" s="28">
        <v>26</v>
      </c>
      <c r="G128">
        <f t="shared" si="28"/>
        <v>95</v>
      </c>
      <c r="I128" s="25">
        <f t="shared" si="29"/>
        <v>31.666666666666668</v>
      </c>
      <c r="J128" s="7">
        <f>+IFR!AD128</f>
        <v>7.6481025444824935E-2</v>
      </c>
      <c r="K128" s="15">
        <f t="shared" si="27"/>
        <v>1.05</v>
      </c>
      <c r="L128" s="25">
        <f t="shared" si="30"/>
        <v>33.25</v>
      </c>
      <c r="M128" s="15">
        <v>1</v>
      </c>
      <c r="N128" s="15">
        <v>1</v>
      </c>
      <c r="P128" s="25">
        <f t="shared" si="31"/>
        <v>33.25</v>
      </c>
      <c r="R128" s="4">
        <f t="shared" si="26"/>
        <v>4.4994451811957064E-3</v>
      </c>
      <c r="T128" s="6">
        <f>+R128*(assessment!$J$273*assessment!$E$3)</f>
        <v>34137.929243230559</v>
      </c>
      <c r="V128" s="7">
        <f>+T128/payroll!F128</f>
        <v>2.1001592651697762E-3</v>
      </c>
      <c r="X128" s="6">
        <f>IF(V128&lt;$X$2,T128, +payroll!F128 * $X$2)</f>
        <v>34137.929243230559</v>
      </c>
      <c r="Z128" s="6">
        <f t="shared" si="32"/>
        <v>0</v>
      </c>
      <c r="AB128">
        <f t="shared" si="33"/>
        <v>1</v>
      </c>
    </row>
    <row r="129" spans="1:28" x14ac:dyDescent="0.2">
      <c r="A129" t="s">
        <v>197</v>
      </c>
      <c r="B129" t="s">
        <v>198</v>
      </c>
      <c r="D129" s="28">
        <v>37</v>
      </c>
      <c r="E129" s="28">
        <v>26</v>
      </c>
      <c r="F129" s="28">
        <v>25</v>
      </c>
      <c r="G129">
        <f t="shared" si="28"/>
        <v>88</v>
      </c>
      <c r="I129" s="25">
        <f t="shared" si="29"/>
        <v>29.333333333333332</v>
      </c>
      <c r="J129" s="7">
        <f>+IFR!AD129</f>
        <v>5.8921466582415129E-2</v>
      </c>
      <c r="K129" s="15">
        <f t="shared" si="27"/>
        <v>1</v>
      </c>
      <c r="L129" s="25">
        <f t="shared" si="30"/>
        <v>29.333333333333332</v>
      </c>
      <c r="M129" s="15">
        <v>1</v>
      </c>
      <c r="N129" s="15">
        <v>1</v>
      </c>
      <c r="P129" s="25">
        <f t="shared" si="31"/>
        <v>29.333333333333332</v>
      </c>
      <c r="R129" s="4">
        <f t="shared" ref="R129:R160" si="34">+P129/$P$265</f>
        <v>3.969435347821776E-3</v>
      </c>
      <c r="T129" s="6">
        <f>+R129*(assessment!$J$273*assessment!$E$3)</f>
        <v>30116.669407561796</v>
      </c>
      <c r="V129" s="7">
        <f>+T129/payroll!F129</f>
        <v>1.5958859332383419E-3</v>
      </c>
      <c r="X129" s="6">
        <f>IF(V129&lt;$X$2,T129, +payroll!F129 * $X$2)</f>
        <v>30116.669407561796</v>
      </c>
      <c r="Z129" s="6">
        <f t="shared" si="32"/>
        <v>0</v>
      </c>
      <c r="AB129">
        <f t="shared" si="33"/>
        <v>1</v>
      </c>
    </row>
    <row r="130" spans="1:28" x14ac:dyDescent="0.2">
      <c r="A130" t="s">
        <v>568</v>
      </c>
      <c r="B130" t="s">
        <v>569</v>
      </c>
      <c r="D130" s="28">
        <v>0</v>
      </c>
      <c r="E130" s="28">
        <v>0</v>
      </c>
      <c r="F130" s="28">
        <v>2</v>
      </c>
      <c r="G130">
        <f>SUM(D130:F130)</f>
        <v>2</v>
      </c>
      <c r="I130" s="25">
        <f>AVERAGE(D130:F130)</f>
        <v>0.66666666666666663</v>
      </c>
      <c r="J130" s="7">
        <f>+IFR!AD130</f>
        <v>5.2402662055232403E-3</v>
      </c>
      <c r="K130" s="15">
        <f t="shared" si="27"/>
        <v>0.95</v>
      </c>
      <c r="L130" s="25">
        <f>+I130*K130</f>
        <v>0.6333333333333333</v>
      </c>
      <c r="M130" s="15">
        <v>1</v>
      </c>
      <c r="N130" s="15">
        <v>1</v>
      </c>
      <c r="P130" s="25">
        <f>+L130*M130*N130</f>
        <v>0.6333333333333333</v>
      </c>
      <c r="R130" s="4">
        <f t="shared" si="34"/>
        <v>8.5703717737061071E-5</v>
      </c>
      <c r="T130" s="6">
        <f>+R130*(assessment!$J$273*assessment!$E$3)</f>
        <v>650.24627129962971</v>
      </c>
      <c r="V130" s="7">
        <f>+T130/payroll!F130</f>
        <v>6.4662619545655377E-5</v>
      </c>
      <c r="X130" s="6">
        <f>IF(V130&lt;$X$2,T130, +payroll!F130 * $X$2)</f>
        <v>650.24627129962971</v>
      </c>
      <c r="Z130" s="6">
        <f>+T130-X130</f>
        <v>0</v>
      </c>
      <c r="AB130">
        <f>+X130/T130</f>
        <v>1</v>
      </c>
    </row>
    <row r="131" spans="1:28" x14ac:dyDescent="0.2">
      <c r="A131" t="s">
        <v>199</v>
      </c>
      <c r="B131" t="s">
        <v>200</v>
      </c>
      <c r="D131" s="28">
        <v>1</v>
      </c>
      <c r="E131" s="28">
        <v>1</v>
      </c>
      <c r="F131" s="28">
        <v>2</v>
      </c>
      <c r="G131">
        <f t="shared" si="28"/>
        <v>4</v>
      </c>
      <c r="I131" s="25">
        <f t="shared" si="29"/>
        <v>1.3333333333333333</v>
      </c>
      <c r="J131" s="7">
        <f>+IFR!AD131</f>
        <v>5.4342739541462654E-3</v>
      </c>
      <c r="K131" s="15">
        <f t="shared" si="27"/>
        <v>0.95</v>
      </c>
      <c r="L131" s="25">
        <f t="shared" si="30"/>
        <v>1.2666666666666666</v>
      </c>
      <c r="M131" s="15">
        <v>1</v>
      </c>
      <c r="N131" s="15">
        <v>1</v>
      </c>
      <c r="P131" s="25">
        <f t="shared" si="31"/>
        <v>1.2666666666666666</v>
      </c>
      <c r="R131" s="4">
        <f t="shared" si="34"/>
        <v>1.7140743547412214E-4</v>
      </c>
      <c r="T131" s="6">
        <f>+R131*(assessment!$J$273*assessment!$E$3)</f>
        <v>1300.4925425992594</v>
      </c>
      <c r="V131" s="7">
        <f>+T131/payroll!F131</f>
        <v>7.8445126596417809E-5</v>
      </c>
      <c r="X131" s="6">
        <f>IF(V131&lt;$X$2,T131, +payroll!F131 * $X$2)</f>
        <v>1300.4925425992594</v>
      </c>
      <c r="Z131" s="6">
        <f t="shared" si="32"/>
        <v>0</v>
      </c>
      <c r="AB131">
        <f t="shared" si="33"/>
        <v>1</v>
      </c>
    </row>
    <row r="132" spans="1:28" x14ac:dyDescent="0.2">
      <c r="A132" t="s">
        <v>201</v>
      </c>
      <c r="B132" t="s">
        <v>555</v>
      </c>
      <c r="D132" s="28">
        <v>1</v>
      </c>
      <c r="E132" s="28">
        <v>3</v>
      </c>
      <c r="F132" s="28">
        <v>2</v>
      </c>
      <c r="G132">
        <f t="shared" si="28"/>
        <v>6</v>
      </c>
      <c r="I132" s="25">
        <f t="shared" si="29"/>
        <v>2</v>
      </c>
      <c r="J132" s="7">
        <f>+IFR!AD132</f>
        <v>2.0689357181749829E-2</v>
      </c>
      <c r="K132" s="15">
        <f t="shared" si="27"/>
        <v>0.95</v>
      </c>
      <c r="L132" s="25">
        <f t="shared" si="30"/>
        <v>1.9</v>
      </c>
      <c r="M132" s="15">
        <v>1</v>
      </c>
      <c r="N132" s="15">
        <v>1</v>
      </c>
      <c r="P132" s="25">
        <f t="shared" si="31"/>
        <v>1.9</v>
      </c>
      <c r="R132" s="4">
        <f t="shared" si="34"/>
        <v>2.5711115321118324E-4</v>
      </c>
      <c r="T132" s="6">
        <f>+R132*(assessment!$J$273*assessment!$E$3)</f>
        <v>1950.7388138988892</v>
      </c>
      <c r="V132" s="7">
        <f>+T132/payroll!F132</f>
        <v>2.3061003198638171E-4</v>
      </c>
      <c r="X132" s="6">
        <f>IF(V132&lt;$X$2,T132, +payroll!F132 * $X$2)</f>
        <v>1950.7388138988892</v>
      </c>
      <c r="Z132" s="6">
        <f t="shared" si="32"/>
        <v>0</v>
      </c>
      <c r="AB132">
        <f t="shared" si="33"/>
        <v>1</v>
      </c>
    </row>
    <row r="133" spans="1:28" x14ac:dyDescent="0.2">
      <c r="A133" t="s">
        <v>202</v>
      </c>
      <c r="B133" t="s">
        <v>203</v>
      </c>
      <c r="D133" s="28">
        <v>6</v>
      </c>
      <c r="E133" s="28">
        <v>11</v>
      </c>
      <c r="F133" s="28">
        <v>12</v>
      </c>
      <c r="G133">
        <f t="shared" si="28"/>
        <v>29</v>
      </c>
      <c r="I133" s="25">
        <f t="shared" si="29"/>
        <v>9.6666666666666661</v>
      </c>
      <c r="J133" s="7">
        <f>+IFR!AD133</f>
        <v>1.0501198968689727E-2</v>
      </c>
      <c r="K133" s="15">
        <f t="shared" ref="K133:K164" si="35">IF(+J133&lt;$E$268,$I$268,IF(J133&gt;$E$270,$I$270,$I$269))</f>
        <v>0.95</v>
      </c>
      <c r="L133" s="25">
        <f t="shared" si="30"/>
        <v>9.1833333333333318</v>
      </c>
      <c r="M133" s="15">
        <v>1</v>
      </c>
      <c r="N133" s="15">
        <v>1</v>
      </c>
      <c r="P133" s="25">
        <f t="shared" si="31"/>
        <v>9.1833333333333318</v>
      </c>
      <c r="R133" s="4">
        <f t="shared" si="34"/>
        <v>1.2427039071873855E-3</v>
      </c>
      <c r="T133" s="6">
        <f>+R133*(assessment!$J$273*assessment!$E$3)</f>
        <v>9428.5709338446304</v>
      </c>
      <c r="V133" s="7">
        <f>+T133/payroll!F133</f>
        <v>1.7183826741124362E-4</v>
      </c>
      <c r="X133" s="6">
        <f>IF(V133&lt;$X$2,T133, +payroll!F133 * $X$2)</f>
        <v>9428.5709338446304</v>
      </c>
      <c r="Z133" s="6">
        <f t="shared" si="32"/>
        <v>0</v>
      </c>
      <c r="AB133">
        <f t="shared" si="33"/>
        <v>1</v>
      </c>
    </row>
    <row r="134" spans="1:28" x14ac:dyDescent="0.2">
      <c r="A134" t="s">
        <v>204</v>
      </c>
      <c r="B134" t="s">
        <v>556</v>
      </c>
      <c r="D134" s="28">
        <v>2</v>
      </c>
      <c r="E134" s="28">
        <v>4</v>
      </c>
      <c r="F134" s="28">
        <v>1</v>
      </c>
      <c r="G134">
        <f t="shared" si="28"/>
        <v>7</v>
      </c>
      <c r="I134" s="25">
        <f t="shared" si="29"/>
        <v>2.3333333333333335</v>
      </c>
      <c r="J134" s="7">
        <f>+IFR!AD134</f>
        <v>1.1949539062336423E-2</v>
      </c>
      <c r="K134" s="15">
        <f t="shared" si="35"/>
        <v>0.95</v>
      </c>
      <c r="L134" s="25">
        <f t="shared" si="30"/>
        <v>2.2166666666666668</v>
      </c>
      <c r="M134" s="15">
        <v>1</v>
      </c>
      <c r="N134" s="15">
        <v>1</v>
      </c>
      <c r="P134" s="25">
        <f t="shared" si="31"/>
        <v>2.2166666666666668</v>
      </c>
      <c r="R134" s="4">
        <f t="shared" si="34"/>
        <v>2.9996301207971379E-4</v>
      </c>
      <c r="T134" s="6">
        <f>+R134*(assessment!$J$273*assessment!$E$3)</f>
        <v>2275.8619495487042</v>
      </c>
      <c r="V134" s="7">
        <f>+T134/payroll!F134</f>
        <v>2.7852317598578679E-4</v>
      </c>
      <c r="X134" s="6">
        <f>IF(V134&lt;$X$2,T134, +payroll!F134 * $X$2)</f>
        <v>2275.8619495487042</v>
      </c>
      <c r="Z134" s="6">
        <f t="shared" si="32"/>
        <v>0</v>
      </c>
      <c r="AB134">
        <f t="shared" si="33"/>
        <v>1</v>
      </c>
    </row>
    <row r="135" spans="1:28" x14ac:dyDescent="0.2">
      <c r="A135" t="s">
        <v>205</v>
      </c>
      <c r="B135" t="s">
        <v>557</v>
      </c>
      <c r="D135" s="28">
        <v>4</v>
      </c>
      <c r="E135" s="28">
        <v>0</v>
      </c>
      <c r="F135" s="28">
        <v>2</v>
      </c>
      <c r="G135">
        <f t="shared" si="28"/>
        <v>6</v>
      </c>
      <c r="I135" s="25">
        <f t="shared" si="29"/>
        <v>2</v>
      </c>
      <c r="J135" s="7">
        <f>+IFR!AD135</f>
        <v>7.4198471878430912E-3</v>
      </c>
      <c r="K135" s="15">
        <f t="shared" si="35"/>
        <v>0.95</v>
      </c>
      <c r="L135" s="25">
        <f t="shared" si="30"/>
        <v>1.9</v>
      </c>
      <c r="M135" s="15">
        <v>1</v>
      </c>
      <c r="N135" s="15">
        <v>1</v>
      </c>
      <c r="P135" s="25">
        <f t="shared" si="31"/>
        <v>1.9</v>
      </c>
      <c r="R135" s="4">
        <f t="shared" si="34"/>
        <v>2.5711115321118324E-4</v>
      </c>
      <c r="T135" s="6">
        <f>+R135*(assessment!$J$273*assessment!$E$3)</f>
        <v>1950.7388138988892</v>
      </c>
      <c r="V135" s="7">
        <f>+T135/payroll!F135</f>
        <v>1.8499569170852772E-4</v>
      </c>
      <c r="X135" s="6">
        <f>IF(V135&lt;$X$2,T135, +payroll!F135 * $X$2)</f>
        <v>1950.7388138988892</v>
      </c>
      <c r="Z135" s="6">
        <f t="shared" si="32"/>
        <v>0</v>
      </c>
      <c r="AB135">
        <f t="shared" si="33"/>
        <v>1</v>
      </c>
    </row>
    <row r="136" spans="1:28" x14ac:dyDescent="0.2">
      <c r="A136" t="s">
        <v>206</v>
      </c>
      <c r="B136" t="s">
        <v>511</v>
      </c>
      <c r="D136" s="28">
        <v>2</v>
      </c>
      <c r="E136" s="28">
        <v>1</v>
      </c>
      <c r="F136" s="28">
        <v>3</v>
      </c>
      <c r="G136">
        <f t="shared" si="28"/>
        <v>6</v>
      </c>
      <c r="I136" s="25">
        <f t="shared" si="29"/>
        <v>2</v>
      </c>
      <c r="J136" s="7">
        <f>+IFR!AD136</f>
        <v>9.8382808217766272E-3</v>
      </c>
      <c r="K136" s="15">
        <f t="shared" si="35"/>
        <v>0.95</v>
      </c>
      <c r="L136" s="25">
        <f t="shared" si="30"/>
        <v>1.9</v>
      </c>
      <c r="M136" s="15">
        <v>1</v>
      </c>
      <c r="N136" s="15">
        <v>1</v>
      </c>
      <c r="P136" s="25">
        <f t="shared" si="31"/>
        <v>1.9</v>
      </c>
      <c r="R136" s="4">
        <f t="shared" si="34"/>
        <v>2.5711115321118324E-4</v>
      </c>
      <c r="T136" s="6">
        <f>+R136*(assessment!$J$273*assessment!$E$3)</f>
        <v>1950.7388138988892</v>
      </c>
      <c r="V136" s="7">
        <f>+T136/payroll!F136</f>
        <v>2.0918900667927191E-4</v>
      </c>
      <c r="X136" s="6">
        <f>IF(V136&lt;$X$2,T136, +payroll!F136 * $X$2)</f>
        <v>1950.7388138988892</v>
      </c>
      <c r="Z136" s="6">
        <f t="shared" si="32"/>
        <v>0</v>
      </c>
      <c r="AB136">
        <f t="shared" si="33"/>
        <v>1</v>
      </c>
    </row>
    <row r="137" spans="1:28" x14ac:dyDescent="0.2">
      <c r="A137" t="s">
        <v>207</v>
      </c>
      <c r="B137" t="s">
        <v>558</v>
      </c>
      <c r="D137" s="28">
        <v>117</v>
      </c>
      <c r="E137" s="28">
        <v>102</v>
      </c>
      <c r="F137" s="28">
        <v>101</v>
      </c>
      <c r="G137">
        <f t="shared" si="28"/>
        <v>320</v>
      </c>
      <c r="I137" s="25">
        <f t="shared" si="29"/>
        <v>106.66666666666667</v>
      </c>
      <c r="J137" s="7">
        <f>+IFR!AD137</f>
        <v>3.3592332291629008E-2</v>
      </c>
      <c r="K137" s="15">
        <f t="shared" si="35"/>
        <v>0.95</v>
      </c>
      <c r="L137" s="25">
        <f t="shared" si="30"/>
        <v>101.33333333333333</v>
      </c>
      <c r="M137" s="15">
        <v>1</v>
      </c>
      <c r="N137" s="15">
        <v>1</v>
      </c>
      <c r="P137" s="25">
        <f t="shared" si="31"/>
        <v>101.33333333333333</v>
      </c>
      <c r="R137" s="4">
        <f t="shared" si="34"/>
        <v>1.3712594837929772E-2</v>
      </c>
      <c r="T137" s="6">
        <f>+R137*(assessment!$J$273*assessment!$E$3)</f>
        <v>104039.40340794076</v>
      </c>
      <c r="V137" s="7">
        <f>+T137/payroll!F137</f>
        <v>7.3447874986491723E-4</v>
      </c>
      <c r="X137" s="6">
        <f>IF(V137&lt;$X$2,T137, +payroll!F137 * $X$2)</f>
        <v>104039.40340794076</v>
      </c>
      <c r="Z137" s="6">
        <f t="shared" si="32"/>
        <v>0</v>
      </c>
      <c r="AB137">
        <f t="shared" si="33"/>
        <v>1</v>
      </c>
    </row>
    <row r="138" spans="1:28" x14ac:dyDescent="0.2">
      <c r="A138" t="s">
        <v>208</v>
      </c>
      <c r="B138" t="s">
        <v>209</v>
      </c>
      <c r="D138" s="28">
        <v>7</v>
      </c>
      <c r="E138" s="28">
        <v>3</v>
      </c>
      <c r="F138" s="28">
        <v>2</v>
      </c>
      <c r="G138">
        <f t="shared" si="28"/>
        <v>12</v>
      </c>
      <c r="I138" s="25">
        <f t="shared" si="29"/>
        <v>4</v>
      </c>
      <c r="J138" s="7">
        <f>+IFR!AD138</f>
        <v>1.51845977175357E-2</v>
      </c>
      <c r="K138" s="15">
        <f t="shared" si="35"/>
        <v>0.95</v>
      </c>
      <c r="L138" s="25">
        <f t="shared" si="30"/>
        <v>3.8</v>
      </c>
      <c r="M138" s="15">
        <v>1</v>
      </c>
      <c r="N138" s="15">
        <v>1</v>
      </c>
      <c r="P138" s="25">
        <f t="shared" si="31"/>
        <v>3.8</v>
      </c>
      <c r="R138" s="4">
        <f t="shared" si="34"/>
        <v>5.1422230642236648E-4</v>
      </c>
      <c r="T138" s="6">
        <f>+R138*(assessment!$J$273*assessment!$E$3)</f>
        <v>3901.4776277977785</v>
      </c>
      <c r="V138" s="7">
        <f>+T138/payroll!F138</f>
        <v>4.142540613541915E-4</v>
      </c>
      <c r="X138" s="6">
        <f>IF(V138&lt;$X$2,T138, +payroll!F138 * $X$2)</f>
        <v>3901.4776277977785</v>
      </c>
      <c r="Z138" s="6">
        <f t="shared" si="32"/>
        <v>0</v>
      </c>
      <c r="AB138">
        <f t="shared" si="33"/>
        <v>1</v>
      </c>
    </row>
    <row r="139" spans="1:28" x14ac:dyDescent="0.2">
      <c r="A139" t="s">
        <v>210</v>
      </c>
      <c r="B139" t="s">
        <v>211</v>
      </c>
      <c r="D139" s="28">
        <v>7</v>
      </c>
      <c r="E139" s="28">
        <v>7</v>
      </c>
      <c r="F139" s="28">
        <v>8</v>
      </c>
      <c r="G139">
        <f t="shared" si="28"/>
        <v>22</v>
      </c>
      <c r="I139" s="25">
        <f t="shared" si="29"/>
        <v>7.333333333333333</v>
      </c>
      <c r="J139" s="7">
        <f>+IFR!AD139</f>
        <v>4.1213653916335809E-2</v>
      </c>
      <c r="K139" s="15">
        <f t="shared" si="35"/>
        <v>1</v>
      </c>
      <c r="L139" s="25">
        <f t="shared" si="30"/>
        <v>7.333333333333333</v>
      </c>
      <c r="M139" s="15">
        <v>1</v>
      </c>
      <c r="N139" s="15">
        <v>1</v>
      </c>
      <c r="P139" s="25">
        <f t="shared" si="31"/>
        <v>7.333333333333333</v>
      </c>
      <c r="R139" s="4">
        <f t="shared" si="34"/>
        <v>9.9235883695544401E-4</v>
      </c>
      <c r="T139" s="6">
        <f>+R139*(assessment!$J$273*assessment!$E$3)</f>
        <v>7529.167351890449</v>
      </c>
      <c r="V139" s="7">
        <f>+T139/payroll!F139</f>
        <v>1.1575344135229806E-3</v>
      </c>
      <c r="X139" s="6">
        <f>IF(V139&lt;$X$2,T139, +payroll!F139 * $X$2)</f>
        <v>7529.167351890449</v>
      </c>
      <c r="Z139" s="6">
        <f t="shared" si="32"/>
        <v>0</v>
      </c>
      <c r="AB139">
        <f t="shared" si="33"/>
        <v>1</v>
      </c>
    </row>
    <row r="140" spans="1:28" x14ac:dyDescent="0.2">
      <c r="A140" t="s">
        <v>212</v>
      </c>
      <c r="B140" t="s">
        <v>213</v>
      </c>
      <c r="D140" s="28">
        <v>0</v>
      </c>
      <c r="E140" s="28">
        <v>0</v>
      </c>
      <c r="F140" s="28">
        <v>0</v>
      </c>
      <c r="G140">
        <f t="shared" si="28"/>
        <v>0</v>
      </c>
      <c r="I140" s="25">
        <f t="shared" si="29"/>
        <v>0</v>
      </c>
      <c r="J140" s="7">
        <f>+IFR!AD140</f>
        <v>0</v>
      </c>
      <c r="K140" s="15">
        <f t="shared" si="35"/>
        <v>0.95</v>
      </c>
      <c r="L140" s="25">
        <f t="shared" si="30"/>
        <v>0</v>
      </c>
      <c r="M140" s="15">
        <v>1</v>
      </c>
      <c r="N140" s="15">
        <v>1</v>
      </c>
      <c r="P140" s="25">
        <f t="shared" si="31"/>
        <v>0</v>
      </c>
      <c r="R140" s="4">
        <f t="shared" si="34"/>
        <v>0</v>
      </c>
      <c r="T140" s="6">
        <f>+R140*(assessment!$J$273*assessment!$E$3)</f>
        <v>0</v>
      </c>
      <c r="V140" s="7">
        <f>+T140/payroll!F140</f>
        <v>0</v>
      </c>
      <c r="X140" s="6">
        <f>IF(V140&lt;$X$2,T140, +payroll!F140 * $X$2)</f>
        <v>0</v>
      </c>
      <c r="Z140" s="6">
        <f t="shared" si="32"/>
        <v>0</v>
      </c>
      <c r="AB140" t="e">
        <f t="shared" si="33"/>
        <v>#DIV/0!</v>
      </c>
    </row>
    <row r="141" spans="1:28" x14ac:dyDescent="0.2">
      <c r="A141" t="s">
        <v>214</v>
      </c>
      <c r="B141" t="s">
        <v>467</v>
      </c>
      <c r="D141" s="28">
        <v>0</v>
      </c>
      <c r="E141" s="28">
        <v>0</v>
      </c>
      <c r="F141" s="28">
        <v>0</v>
      </c>
      <c r="G141">
        <f t="shared" si="28"/>
        <v>0</v>
      </c>
      <c r="I141" s="25">
        <f t="shared" si="29"/>
        <v>0</v>
      </c>
      <c r="J141" s="7">
        <f>+IFR!AD141</f>
        <v>0</v>
      </c>
      <c r="K141" s="15">
        <f t="shared" si="35"/>
        <v>0.95</v>
      </c>
      <c r="L141" s="25">
        <f t="shared" si="30"/>
        <v>0</v>
      </c>
      <c r="M141" s="15">
        <v>1</v>
      </c>
      <c r="N141" s="15">
        <v>1</v>
      </c>
      <c r="P141" s="25">
        <f t="shared" si="31"/>
        <v>0</v>
      </c>
      <c r="R141" s="4">
        <f t="shared" si="34"/>
        <v>0</v>
      </c>
      <c r="T141" s="6">
        <f>+R141*(assessment!$J$273*assessment!$E$3)</f>
        <v>0</v>
      </c>
      <c r="V141" s="7">
        <f>+T141/payroll!F141</f>
        <v>0</v>
      </c>
      <c r="X141" s="6">
        <f>IF(V141&lt;$X$2,T141, +payroll!F141 * $X$2)</f>
        <v>0</v>
      </c>
      <c r="Z141" s="6">
        <f t="shared" si="32"/>
        <v>0</v>
      </c>
      <c r="AB141" t="e">
        <f t="shared" si="33"/>
        <v>#DIV/0!</v>
      </c>
    </row>
    <row r="142" spans="1:28" outlineLevel="1" x14ac:dyDescent="0.2">
      <c r="A142" t="s">
        <v>215</v>
      </c>
      <c r="B142" t="s">
        <v>216</v>
      </c>
      <c r="D142" s="28">
        <v>1</v>
      </c>
      <c r="E142" s="28">
        <v>0</v>
      </c>
      <c r="F142" s="28">
        <v>1</v>
      </c>
      <c r="G142">
        <f t="shared" si="28"/>
        <v>2</v>
      </c>
      <c r="I142" s="25">
        <f t="shared" si="29"/>
        <v>0.66666666666666663</v>
      </c>
      <c r="J142" s="7">
        <f>+IFR!AD142</f>
        <v>6.6666666666666671E-3</v>
      </c>
      <c r="K142" s="15">
        <f t="shared" si="35"/>
        <v>0.95</v>
      </c>
      <c r="L142" s="25">
        <f t="shared" si="30"/>
        <v>0.6333333333333333</v>
      </c>
      <c r="M142" s="15">
        <v>1</v>
      </c>
      <c r="N142" s="15">
        <v>1</v>
      </c>
      <c r="P142" s="25">
        <f t="shared" si="31"/>
        <v>0.6333333333333333</v>
      </c>
      <c r="R142" s="4">
        <f t="shared" si="34"/>
        <v>8.5703717737061071E-5</v>
      </c>
      <c r="T142" s="6">
        <f>+R142*(assessment!$J$273*assessment!$E$3)</f>
        <v>650.24627129962971</v>
      </c>
      <c r="V142" s="7">
        <f>+T142/payroll!F142</f>
        <v>7.6621869950509213E-4</v>
      </c>
      <c r="X142" s="6">
        <f>IF(V142&lt;$X$2,T142, +payroll!F142 * $X$2)</f>
        <v>650.24627129962971</v>
      </c>
      <c r="Z142" s="6">
        <f t="shared" si="32"/>
        <v>0</v>
      </c>
      <c r="AB142">
        <f t="shared" si="33"/>
        <v>1</v>
      </c>
    </row>
    <row r="143" spans="1:28" outlineLevel="1" x14ac:dyDescent="0.2">
      <c r="A143" t="s">
        <v>217</v>
      </c>
      <c r="B143" t="s">
        <v>218</v>
      </c>
      <c r="D143" s="28">
        <v>0</v>
      </c>
      <c r="E143" s="28">
        <v>0</v>
      </c>
      <c r="F143" s="28">
        <v>0</v>
      </c>
      <c r="G143">
        <f t="shared" si="28"/>
        <v>0</v>
      </c>
      <c r="I143" s="25">
        <f t="shared" si="29"/>
        <v>0</v>
      </c>
      <c r="J143" s="7">
        <f>+IFR!AD143</f>
        <v>0</v>
      </c>
      <c r="K143" s="15">
        <f t="shared" si="35"/>
        <v>0.95</v>
      </c>
      <c r="L143" s="25">
        <f t="shared" si="30"/>
        <v>0</v>
      </c>
      <c r="M143" s="15">
        <v>1</v>
      </c>
      <c r="N143" s="15">
        <v>1</v>
      </c>
      <c r="P143" s="25">
        <f t="shared" si="31"/>
        <v>0</v>
      </c>
      <c r="R143" s="4">
        <f t="shared" si="34"/>
        <v>0</v>
      </c>
      <c r="T143" s="6">
        <f>+R143*(assessment!$J$273*assessment!$E$3)</f>
        <v>0</v>
      </c>
      <c r="V143" s="7">
        <f>+T143/payroll!F143</f>
        <v>0</v>
      </c>
      <c r="X143" s="6">
        <f>IF(V143&lt;$X$2,T143, +payroll!F143 * $X$2)</f>
        <v>0</v>
      </c>
      <c r="Z143" s="6">
        <f t="shared" si="32"/>
        <v>0</v>
      </c>
      <c r="AB143" t="e">
        <f t="shared" si="33"/>
        <v>#DIV/0!</v>
      </c>
    </row>
    <row r="144" spans="1:28" outlineLevel="1" x14ac:dyDescent="0.2">
      <c r="A144" t="s">
        <v>219</v>
      </c>
      <c r="B144" t="s">
        <v>220</v>
      </c>
      <c r="D144" s="28">
        <v>0</v>
      </c>
      <c r="E144" s="28">
        <v>0</v>
      </c>
      <c r="F144" s="28">
        <v>0</v>
      </c>
      <c r="G144">
        <f t="shared" si="28"/>
        <v>0</v>
      </c>
      <c r="I144" s="25">
        <f t="shared" si="29"/>
        <v>0</v>
      </c>
      <c r="J144" s="7">
        <f>+IFR!AD144</f>
        <v>0</v>
      </c>
      <c r="K144" s="15">
        <f t="shared" si="35"/>
        <v>0.95</v>
      </c>
      <c r="L144" s="25">
        <f t="shared" si="30"/>
        <v>0</v>
      </c>
      <c r="M144" s="15">
        <v>1</v>
      </c>
      <c r="N144" s="15">
        <v>1</v>
      </c>
      <c r="P144" s="25">
        <f t="shared" si="31"/>
        <v>0</v>
      </c>
      <c r="R144" s="4">
        <f t="shared" si="34"/>
        <v>0</v>
      </c>
      <c r="T144" s="6">
        <f>+R144*(assessment!$J$273*assessment!$E$3)</f>
        <v>0</v>
      </c>
      <c r="V144" s="7">
        <f>+T144/payroll!F144</f>
        <v>0</v>
      </c>
      <c r="X144" s="6">
        <f>IF(V144&lt;$X$2,T144, +payroll!F144 * $X$2)</f>
        <v>0</v>
      </c>
      <c r="Z144" s="6">
        <f t="shared" si="32"/>
        <v>0</v>
      </c>
      <c r="AB144" t="e">
        <f t="shared" si="33"/>
        <v>#DIV/0!</v>
      </c>
    </row>
    <row r="145" spans="1:28" outlineLevel="1" x14ac:dyDescent="0.2">
      <c r="A145" t="s">
        <v>514</v>
      </c>
      <c r="B145" t="s">
        <v>512</v>
      </c>
      <c r="D145" s="28">
        <v>0</v>
      </c>
      <c r="E145" s="28">
        <v>0</v>
      </c>
      <c r="F145" s="28">
        <v>1</v>
      </c>
      <c r="G145">
        <f>SUM(D145:F145)</f>
        <v>1</v>
      </c>
      <c r="I145" s="25">
        <f>AVERAGE(D145:F145)</f>
        <v>0.33333333333333331</v>
      </c>
      <c r="J145" s="7">
        <f>+IFR!AD145</f>
        <v>5.0000000000000001E-3</v>
      </c>
      <c r="K145" s="15">
        <f t="shared" si="35"/>
        <v>0.95</v>
      </c>
      <c r="L145" s="25">
        <f>+I145*K145</f>
        <v>0.31666666666666665</v>
      </c>
      <c r="M145" s="15">
        <v>1</v>
      </c>
      <c r="N145" s="15">
        <v>1</v>
      </c>
      <c r="P145" s="25">
        <f>+L145*M145*N145</f>
        <v>0.31666666666666665</v>
      </c>
      <c r="R145" s="4">
        <f t="shared" si="34"/>
        <v>4.2851858868530536E-5</v>
      </c>
      <c r="T145" s="6">
        <f>+R145*(assessment!$J$273*assessment!$E$3)</f>
        <v>325.12313564981486</v>
      </c>
      <c r="V145" s="7">
        <f>+T145/payroll!F145</f>
        <v>3.0760672121164258E-4</v>
      </c>
      <c r="X145" s="6">
        <f>IF(V145&lt;$X$2,T145, +payroll!F145 * $X$2)</f>
        <v>325.12313564981486</v>
      </c>
      <c r="Z145" s="6">
        <f>+T145-X145</f>
        <v>0</v>
      </c>
      <c r="AB145">
        <f>+X145/T145</f>
        <v>1</v>
      </c>
    </row>
    <row r="146" spans="1:28" outlineLevel="1" x14ac:dyDescent="0.2">
      <c r="A146" t="s">
        <v>221</v>
      </c>
      <c r="B146" t="s">
        <v>222</v>
      </c>
      <c r="D146" s="28">
        <v>0</v>
      </c>
      <c r="E146" s="28">
        <v>0</v>
      </c>
      <c r="F146" s="28">
        <v>2</v>
      </c>
      <c r="G146">
        <f t="shared" si="28"/>
        <v>2</v>
      </c>
      <c r="I146" s="25">
        <f t="shared" si="29"/>
        <v>0.66666666666666663</v>
      </c>
      <c r="J146" s="7">
        <f>+IFR!AD146</f>
        <v>0.01</v>
      </c>
      <c r="K146" s="15">
        <f t="shared" si="35"/>
        <v>0.95</v>
      </c>
      <c r="L146" s="25">
        <f t="shared" si="30"/>
        <v>0.6333333333333333</v>
      </c>
      <c r="M146" s="15">
        <v>1</v>
      </c>
      <c r="N146" s="15">
        <v>1</v>
      </c>
      <c r="P146" s="25">
        <f t="shared" si="31"/>
        <v>0.6333333333333333</v>
      </c>
      <c r="R146" s="4">
        <f t="shared" si="34"/>
        <v>8.5703717737061071E-5</v>
      </c>
      <c r="T146" s="6">
        <f>+R146*(assessment!$J$273*assessment!$E$3)</f>
        <v>650.24627129962971</v>
      </c>
      <c r="V146" s="7">
        <f>+T146/payroll!F146</f>
        <v>4.1255166717640108E-4</v>
      </c>
      <c r="X146" s="6">
        <f>IF(V146&lt;$X$2,T146, +payroll!F146 * $X$2)</f>
        <v>650.24627129962971</v>
      </c>
      <c r="Z146" s="6">
        <f t="shared" si="32"/>
        <v>0</v>
      </c>
      <c r="AB146">
        <f t="shared" si="33"/>
        <v>1</v>
      </c>
    </row>
    <row r="147" spans="1:28" outlineLevel="1" x14ac:dyDescent="0.2">
      <c r="A147" t="s">
        <v>223</v>
      </c>
      <c r="B147" t="s">
        <v>224</v>
      </c>
      <c r="D147" s="28">
        <v>0</v>
      </c>
      <c r="E147" s="28">
        <v>0</v>
      </c>
      <c r="F147" s="28">
        <v>0</v>
      </c>
      <c r="G147">
        <f t="shared" si="28"/>
        <v>0</v>
      </c>
      <c r="I147" s="25">
        <f t="shared" si="29"/>
        <v>0</v>
      </c>
      <c r="J147" s="7">
        <f>+IFR!AD147</f>
        <v>0</v>
      </c>
      <c r="K147" s="15">
        <f t="shared" si="35"/>
        <v>0.95</v>
      </c>
      <c r="L147" s="25">
        <f t="shared" si="30"/>
        <v>0</v>
      </c>
      <c r="M147" s="15">
        <v>1</v>
      </c>
      <c r="N147" s="15">
        <v>1</v>
      </c>
      <c r="P147" s="25">
        <f t="shared" si="31"/>
        <v>0</v>
      </c>
      <c r="R147" s="4">
        <f t="shared" si="34"/>
        <v>0</v>
      </c>
      <c r="T147" s="6">
        <f>+R147*(assessment!$J$273*assessment!$E$3)</f>
        <v>0</v>
      </c>
      <c r="V147" s="7">
        <f>+T147/payroll!F147</f>
        <v>0</v>
      </c>
      <c r="X147" s="6">
        <f>IF(V147&lt;$X$2,T147, +payroll!F147 * $X$2)</f>
        <v>0</v>
      </c>
      <c r="Z147" s="6">
        <f t="shared" si="32"/>
        <v>0</v>
      </c>
      <c r="AB147" t="e">
        <f t="shared" si="33"/>
        <v>#DIV/0!</v>
      </c>
    </row>
    <row r="148" spans="1:28" outlineLevel="1" x14ac:dyDescent="0.2">
      <c r="A148" t="s">
        <v>225</v>
      </c>
      <c r="B148" t="s">
        <v>226</v>
      </c>
      <c r="D148" s="28">
        <v>0</v>
      </c>
      <c r="E148" s="28">
        <v>1</v>
      </c>
      <c r="F148" s="28">
        <v>1</v>
      </c>
      <c r="G148">
        <f t="shared" si="28"/>
        <v>2</v>
      </c>
      <c r="I148" s="25">
        <f t="shared" si="29"/>
        <v>0.66666666666666663</v>
      </c>
      <c r="J148" s="7">
        <f>+IFR!AD148</f>
        <v>8.3333333333333332E-3</v>
      </c>
      <c r="K148" s="15">
        <f t="shared" si="35"/>
        <v>0.95</v>
      </c>
      <c r="L148" s="25">
        <f t="shared" si="30"/>
        <v>0.6333333333333333</v>
      </c>
      <c r="M148" s="15">
        <v>1</v>
      </c>
      <c r="N148" s="15">
        <v>1</v>
      </c>
      <c r="P148" s="25">
        <f t="shared" si="31"/>
        <v>0.6333333333333333</v>
      </c>
      <c r="R148" s="4">
        <f t="shared" si="34"/>
        <v>8.5703717737061071E-5</v>
      </c>
      <c r="T148" s="6">
        <f>+R148*(assessment!$J$273*assessment!$E$3)</f>
        <v>650.24627129962971</v>
      </c>
      <c r="V148" s="7">
        <f>+T148/payroll!F148</f>
        <v>2.2194654492168188E-4</v>
      </c>
      <c r="X148" s="6">
        <f>IF(V148&lt;$X$2,T148, +payroll!F148 * $X$2)</f>
        <v>650.24627129962971</v>
      </c>
      <c r="Z148" s="6">
        <f t="shared" si="32"/>
        <v>0</v>
      </c>
      <c r="AB148">
        <f t="shared" si="33"/>
        <v>1</v>
      </c>
    </row>
    <row r="149" spans="1:28" outlineLevel="1" x14ac:dyDescent="0.2">
      <c r="A149" t="s">
        <v>227</v>
      </c>
      <c r="B149" t="s">
        <v>228</v>
      </c>
      <c r="D149" s="28">
        <v>12</v>
      </c>
      <c r="E149" s="28">
        <v>17</v>
      </c>
      <c r="F149" s="28">
        <v>12</v>
      </c>
      <c r="G149">
        <f t="shared" si="28"/>
        <v>41</v>
      </c>
      <c r="I149" s="25">
        <f t="shared" si="29"/>
        <v>13.666666666666666</v>
      </c>
      <c r="J149" s="7">
        <f>+IFR!AD149</f>
        <v>3.2765720894516188E-2</v>
      </c>
      <c r="K149" s="15">
        <f t="shared" si="35"/>
        <v>0.95</v>
      </c>
      <c r="L149" s="25">
        <f t="shared" si="30"/>
        <v>12.983333333333333</v>
      </c>
      <c r="M149" s="15">
        <v>1</v>
      </c>
      <c r="N149" s="15">
        <v>1</v>
      </c>
      <c r="P149" s="25">
        <f t="shared" si="31"/>
        <v>12.983333333333333</v>
      </c>
      <c r="R149" s="4">
        <f t="shared" si="34"/>
        <v>1.7569262136097519E-3</v>
      </c>
      <c r="T149" s="6">
        <f>+R149*(assessment!$J$273*assessment!$E$3)</f>
        <v>13330.048561642408</v>
      </c>
      <c r="V149" s="7">
        <f>+T149/payroll!F149</f>
        <v>8.4289884930583868E-4</v>
      </c>
      <c r="X149" s="6">
        <f>IF(V149&lt;$X$2,T149, +payroll!F149 * $X$2)</f>
        <v>13330.048561642408</v>
      </c>
      <c r="Z149" s="6">
        <f t="shared" si="32"/>
        <v>0</v>
      </c>
      <c r="AB149">
        <f t="shared" si="33"/>
        <v>1</v>
      </c>
    </row>
    <row r="150" spans="1:28" outlineLevel="1" x14ac:dyDescent="0.2">
      <c r="A150" t="s">
        <v>229</v>
      </c>
      <c r="B150" t="s">
        <v>230</v>
      </c>
      <c r="D150" s="28">
        <v>1</v>
      </c>
      <c r="E150" s="28">
        <v>1</v>
      </c>
      <c r="F150" s="28">
        <v>2</v>
      </c>
      <c r="G150">
        <f t="shared" si="28"/>
        <v>4</v>
      </c>
      <c r="I150" s="25">
        <f t="shared" si="29"/>
        <v>1.3333333333333333</v>
      </c>
      <c r="J150" s="7">
        <f>+IFR!AD150</f>
        <v>1.4999999999999999E-2</v>
      </c>
      <c r="K150" s="15">
        <f t="shared" si="35"/>
        <v>0.95</v>
      </c>
      <c r="L150" s="25">
        <f t="shared" si="30"/>
        <v>1.2666666666666666</v>
      </c>
      <c r="M150" s="15">
        <v>1</v>
      </c>
      <c r="N150" s="15">
        <v>1</v>
      </c>
      <c r="P150" s="25">
        <f t="shared" si="31"/>
        <v>1.2666666666666666</v>
      </c>
      <c r="R150" s="4">
        <f t="shared" si="34"/>
        <v>1.7140743547412214E-4</v>
      </c>
      <c r="T150" s="6">
        <f>+R150*(assessment!$J$273*assessment!$E$3)</f>
        <v>1300.4925425992594</v>
      </c>
      <c r="V150" s="7">
        <f>+T150/payroll!F150</f>
        <v>4.8286176739828376E-4</v>
      </c>
      <c r="X150" s="6">
        <f>IF(V150&lt;$X$2,T150, +payroll!F150 * $X$2)</f>
        <v>1300.4925425992594</v>
      </c>
      <c r="Z150" s="6">
        <f t="shared" si="32"/>
        <v>0</v>
      </c>
      <c r="AB150">
        <f t="shared" si="33"/>
        <v>1</v>
      </c>
    </row>
    <row r="151" spans="1:28" outlineLevel="1" x14ac:dyDescent="0.2">
      <c r="A151" t="s">
        <v>231</v>
      </c>
      <c r="B151" t="s">
        <v>232</v>
      </c>
      <c r="D151" s="28">
        <v>1</v>
      </c>
      <c r="E151" s="28">
        <v>0</v>
      </c>
      <c r="F151" s="28">
        <v>3</v>
      </c>
      <c r="G151">
        <f t="shared" si="28"/>
        <v>4</v>
      </c>
      <c r="I151" s="25">
        <f t="shared" si="29"/>
        <v>1.3333333333333333</v>
      </c>
      <c r="J151" s="7">
        <f>+IFR!AD151</f>
        <v>1.6666666666666666E-2</v>
      </c>
      <c r="K151" s="15">
        <f t="shared" si="35"/>
        <v>0.95</v>
      </c>
      <c r="L151" s="25">
        <f t="shared" si="30"/>
        <v>1.2666666666666666</v>
      </c>
      <c r="M151" s="15">
        <v>1</v>
      </c>
      <c r="N151" s="15">
        <v>1</v>
      </c>
      <c r="P151" s="25">
        <f t="shared" si="31"/>
        <v>1.2666666666666666</v>
      </c>
      <c r="R151" s="4">
        <f t="shared" si="34"/>
        <v>1.7140743547412214E-4</v>
      </c>
      <c r="T151" s="6">
        <f>+R151*(assessment!$J$273*assessment!$E$3)</f>
        <v>1300.4925425992594</v>
      </c>
      <c r="V151" s="7">
        <f>+T151/payroll!F151</f>
        <v>4.4445481266277334E-4</v>
      </c>
      <c r="X151" s="6">
        <f>IF(V151&lt;$X$2,T151, +payroll!F151 * $X$2)</f>
        <v>1300.4925425992594</v>
      </c>
      <c r="Z151" s="6">
        <f t="shared" si="32"/>
        <v>0</v>
      </c>
      <c r="AB151">
        <f t="shared" si="33"/>
        <v>1</v>
      </c>
    </row>
    <row r="152" spans="1:28" outlineLevel="1" x14ac:dyDescent="0.2">
      <c r="A152" t="s">
        <v>233</v>
      </c>
      <c r="B152" t="s">
        <v>234</v>
      </c>
      <c r="D152" s="28">
        <v>1</v>
      </c>
      <c r="E152" s="28">
        <v>0</v>
      </c>
      <c r="F152" s="28">
        <v>0</v>
      </c>
      <c r="G152">
        <f t="shared" si="28"/>
        <v>1</v>
      </c>
      <c r="I152" s="25">
        <f t="shared" si="29"/>
        <v>0.33333333333333331</v>
      </c>
      <c r="J152" s="7">
        <f>+IFR!AD152</f>
        <v>1.6666666666666668E-3</v>
      </c>
      <c r="K152" s="15">
        <f t="shared" si="35"/>
        <v>0.95</v>
      </c>
      <c r="L152" s="25">
        <f t="shared" si="30"/>
        <v>0.31666666666666665</v>
      </c>
      <c r="M152" s="15">
        <v>1</v>
      </c>
      <c r="N152" s="15">
        <v>1</v>
      </c>
      <c r="P152" s="25">
        <f t="shared" si="31"/>
        <v>0.31666666666666665</v>
      </c>
      <c r="R152" s="4">
        <f t="shared" si="34"/>
        <v>4.2851858868530536E-5</v>
      </c>
      <c r="T152" s="6">
        <f>+R152*(assessment!$J$273*assessment!$E$3)</f>
        <v>325.12313564981486</v>
      </c>
      <c r="V152" s="7">
        <f>+T152/payroll!F152</f>
        <v>1.5102709808489844E-4</v>
      </c>
      <c r="X152" s="6">
        <f>IF(V152&lt;$X$2,T152, +payroll!F152 * $X$2)</f>
        <v>325.12313564981486</v>
      </c>
      <c r="Z152" s="6">
        <f t="shared" si="32"/>
        <v>0</v>
      </c>
      <c r="AB152">
        <f t="shared" si="33"/>
        <v>1</v>
      </c>
    </row>
    <row r="153" spans="1:28" outlineLevel="1" x14ac:dyDescent="0.2">
      <c r="A153" t="s">
        <v>235</v>
      </c>
      <c r="B153" t="s">
        <v>236</v>
      </c>
      <c r="D153" s="28">
        <v>0</v>
      </c>
      <c r="E153" s="28">
        <v>0</v>
      </c>
      <c r="F153" s="28">
        <v>0</v>
      </c>
      <c r="G153">
        <f t="shared" si="28"/>
        <v>0</v>
      </c>
      <c r="I153" s="25">
        <f t="shared" si="29"/>
        <v>0</v>
      </c>
      <c r="J153" s="7">
        <f>+IFR!AD153</f>
        <v>0</v>
      </c>
      <c r="K153" s="15">
        <f t="shared" si="35"/>
        <v>0.95</v>
      </c>
      <c r="L153" s="25">
        <f t="shared" si="30"/>
        <v>0</v>
      </c>
      <c r="M153" s="15">
        <v>1</v>
      </c>
      <c r="N153" s="15">
        <v>1</v>
      </c>
      <c r="P153" s="25">
        <f t="shared" si="31"/>
        <v>0</v>
      </c>
      <c r="R153" s="4">
        <f t="shared" si="34"/>
        <v>0</v>
      </c>
      <c r="T153" s="6">
        <f>+R153*(assessment!$J$273*assessment!$E$3)</f>
        <v>0</v>
      </c>
      <c r="V153" s="7">
        <f>+T153/payroll!F153</f>
        <v>0</v>
      </c>
      <c r="X153" s="6">
        <f>IF(V153&lt;$X$2,T153, +payroll!F153 * $X$2)</f>
        <v>0</v>
      </c>
      <c r="Z153" s="6">
        <f t="shared" si="32"/>
        <v>0</v>
      </c>
      <c r="AB153" t="e">
        <f t="shared" si="33"/>
        <v>#DIV/0!</v>
      </c>
    </row>
    <row r="154" spans="1:28" outlineLevel="1" x14ac:dyDescent="0.2">
      <c r="A154" t="s">
        <v>237</v>
      </c>
      <c r="B154" t="s">
        <v>238</v>
      </c>
      <c r="D154" s="28">
        <v>0</v>
      </c>
      <c r="E154" s="28">
        <v>0</v>
      </c>
      <c r="F154" s="28">
        <v>0</v>
      </c>
      <c r="G154">
        <f t="shared" si="28"/>
        <v>0</v>
      </c>
      <c r="I154" s="25">
        <f t="shared" si="29"/>
        <v>0</v>
      </c>
      <c r="J154" s="7">
        <f>+IFR!AD154</f>
        <v>0</v>
      </c>
      <c r="K154" s="15">
        <f t="shared" si="35"/>
        <v>0.95</v>
      </c>
      <c r="L154" s="25">
        <f t="shared" si="30"/>
        <v>0</v>
      </c>
      <c r="M154" s="15">
        <v>1</v>
      </c>
      <c r="N154" s="15">
        <v>1</v>
      </c>
      <c r="P154" s="25">
        <f t="shared" si="31"/>
        <v>0</v>
      </c>
      <c r="R154" s="4">
        <f t="shared" si="34"/>
        <v>0</v>
      </c>
      <c r="T154" s="6">
        <f>+R154*(assessment!$J$273*assessment!$E$3)</f>
        <v>0</v>
      </c>
      <c r="V154" s="7">
        <f>+T154/payroll!F154</f>
        <v>0</v>
      </c>
      <c r="X154" s="6">
        <f>IF(V154&lt;$X$2,T154, +payroll!F154 * $X$2)</f>
        <v>0</v>
      </c>
      <c r="Z154" s="6">
        <f t="shared" si="32"/>
        <v>0</v>
      </c>
      <c r="AB154" t="e">
        <f t="shared" si="33"/>
        <v>#DIV/0!</v>
      </c>
    </row>
    <row r="155" spans="1:28" outlineLevel="1" x14ac:dyDescent="0.2">
      <c r="A155" t="s">
        <v>239</v>
      </c>
      <c r="B155" t="s">
        <v>240</v>
      </c>
      <c r="D155" s="28">
        <v>0</v>
      </c>
      <c r="E155" s="28">
        <v>2</v>
      </c>
      <c r="F155" s="28">
        <v>1</v>
      </c>
      <c r="G155">
        <f t="shared" si="28"/>
        <v>3</v>
      </c>
      <c r="I155" s="25">
        <f t="shared" si="29"/>
        <v>1</v>
      </c>
      <c r="J155" s="7">
        <f>+IFR!AD155</f>
        <v>1.1666666666666667E-2</v>
      </c>
      <c r="K155" s="15">
        <f t="shared" si="35"/>
        <v>0.95</v>
      </c>
      <c r="L155" s="25">
        <f t="shared" si="30"/>
        <v>0.95</v>
      </c>
      <c r="M155" s="15">
        <v>1</v>
      </c>
      <c r="N155" s="15">
        <v>1</v>
      </c>
      <c r="P155" s="25">
        <f t="shared" si="31"/>
        <v>0.95</v>
      </c>
      <c r="R155" s="4">
        <f t="shared" si="34"/>
        <v>1.2855557660559162E-4</v>
      </c>
      <c r="T155" s="6">
        <f>+R155*(assessment!$J$273*assessment!$E$3)</f>
        <v>975.36940694944462</v>
      </c>
      <c r="V155" s="7">
        <f>+T155/payroll!F155</f>
        <v>2.5025316648968573E-4</v>
      </c>
      <c r="X155" s="6">
        <f>IF(V155&lt;$X$2,T155, +payroll!F155 * $X$2)</f>
        <v>975.36940694944462</v>
      </c>
      <c r="Z155" s="6">
        <f t="shared" si="32"/>
        <v>0</v>
      </c>
      <c r="AB155">
        <f t="shared" si="33"/>
        <v>1</v>
      </c>
    </row>
    <row r="156" spans="1:28" outlineLevel="1" x14ac:dyDescent="0.2">
      <c r="A156" t="s">
        <v>241</v>
      </c>
      <c r="B156" t="s">
        <v>242</v>
      </c>
      <c r="D156" s="28">
        <v>1</v>
      </c>
      <c r="E156" s="28">
        <v>4</v>
      </c>
      <c r="F156" s="28">
        <v>1</v>
      </c>
      <c r="G156">
        <f t="shared" si="28"/>
        <v>6</v>
      </c>
      <c r="I156" s="25">
        <f t="shared" si="29"/>
        <v>2</v>
      </c>
      <c r="J156" s="7">
        <f>+IFR!AD156</f>
        <v>1.4181373829104707E-2</v>
      </c>
      <c r="K156" s="15">
        <f t="shared" si="35"/>
        <v>0.95</v>
      </c>
      <c r="L156" s="25">
        <f t="shared" si="30"/>
        <v>1.9</v>
      </c>
      <c r="M156" s="15">
        <v>1</v>
      </c>
      <c r="N156" s="15">
        <v>1</v>
      </c>
      <c r="P156" s="25">
        <f t="shared" si="31"/>
        <v>1.9</v>
      </c>
      <c r="R156" s="4">
        <f t="shared" si="34"/>
        <v>2.5711115321118324E-4</v>
      </c>
      <c r="T156" s="6">
        <f>+R156*(assessment!$J$273*assessment!$E$3)</f>
        <v>1950.7388138988892</v>
      </c>
      <c r="V156" s="7">
        <f>+T156/payroll!F156</f>
        <v>3.3394752485117318E-4</v>
      </c>
      <c r="X156" s="6">
        <f>IF(V156&lt;$X$2,T156, +payroll!F156 * $X$2)</f>
        <v>1950.7388138988892</v>
      </c>
      <c r="Z156" s="6">
        <f t="shared" si="32"/>
        <v>0</v>
      </c>
      <c r="AB156">
        <f t="shared" si="33"/>
        <v>1</v>
      </c>
    </row>
    <row r="157" spans="1:28" outlineLevel="1" x14ac:dyDescent="0.2">
      <c r="A157" t="s">
        <v>243</v>
      </c>
      <c r="B157" t="s">
        <v>244</v>
      </c>
      <c r="D157" s="28">
        <v>0</v>
      </c>
      <c r="E157" s="28">
        <v>0</v>
      </c>
      <c r="F157" s="28">
        <v>2</v>
      </c>
      <c r="G157">
        <f t="shared" si="28"/>
        <v>2</v>
      </c>
      <c r="I157" s="25">
        <f t="shared" si="29"/>
        <v>0.66666666666666663</v>
      </c>
      <c r="J157" s="7">
        <f>+IFR!AD157</f>
        <v>0.01</v>
      </c>
      <c r="K157" s="15">
        <f t="shared" si="35"/>
        <v>0.95</v>
      </c>
      <c r="L157" s="25">
        <f t="shared" si="30"/>
        <v>0.6333333333333333</v>
      </c>
      <c r="M157" s="15">
        <v>1</v>
      </c>
      <c r="N157" s="15">
        <v>1</v>
      </c>
      <c r="P157" s="25">
        <f t="shared" si="31"/>
        <v>0.6333333333333333</v>
      </c>
      <c r="R157" s="4">
        <f t="shared" si="34"/>
        <v>8.5703717737061071E-5</v>
      </c>
      <c r="T157" s="6">
        <f>+R157*(assessment!$J$273*assessment!$E$3)</f>
        <v>650.24627129962971</v>
      </c>
      <c r="V157" s="7">
        <f>+T157/payroll!F157</f>
        <v>5.3837310023997114E-4</v>
      </c>
      <c r="X157" s="6">
        <f>IF(V157&lt;$X$2,T157, +payroll!F157 * $X$2)</f>
        <v>650.24627129962971</v>
      </c>
      <c r="Z157" s="6">
        <f t="shared" si="32"/>
        <v>0</v>
      </c>
      <c r="AB157">
        <f t="shared" si="33"/>
        <v>1</v>
      </c>
    </row>
    <row r="158" spans="1:28" outlineLevel="1" x14ac:dyDescent="0.2">
      <c r="A158" t="s">
        <v>245</v>
      </c>
      <c r="B158" t="s">
        <v>246</v>
      </c>
      <c r="D158" s="28">
        <v>0</v>
      </c>
      <c r="E158" s="28">
        <v>0</v>
      </c>
      <c r="F158" s="28">
        <v>0</v>
      </c>
      <c r="G158">
        <f t="shared" si="28"/>
        <v>0</v>
      </c>
      <c r="I158" s="25">
        <f t="shared" si="29"/>
        <v>0</v>
      </c>
      <c r="J158" s="7">
        <f>+IFR!AD158</f>
        <v>0</v>
      </c>
      <c r="K158" s="15">
        <f t="shared" si="35"/>
        <v>0.95</v>
      </c>
      <c r="L158" s="25">
        <f t="shared" si="30"/>
        <v>0</v>
      </c>
      <c r="M158" s="15">
        <v>1</v>
      </c>
      <c r="N158" s="15">
        <v>1</v>
      </c>
      <c r="P158" s="25">
        <f t="shared" si="31"/>
        <v>0</v>
      </c>
      <c r="R158" s="4">
        <f t="shared" si="34"/>
        <v>0</v>
      </c>
      <c r="T158" s="6">
        <f>+R158*(assessment!$J$273*assessment!$E$3)</f>
        <v>0</v>
      </c>
      <c r="V158" s="7">
        <f>+T158/payroll!F158</f>
        <v>0</v>
      </c>
      <c r="X158" s="6">
        <f>IF(V158&lt;$X$2,T158, +payroll!F158 * $X$2)</f>
        <v>0</v>
      </c>
      <c r="Z158" s="6">
        <f t="shared" si="32"/>
        <v>0</v>
      </c>
      <c r="AB158" t="e">
        <f t="shared" si="33"/>
        <v>#DIV/0!</v>
      </c>
    </row>
    <row r="159" spans="1:28" outlineLevel="1" x14ac:dyDescent="0.2">
      <c r="A159" t="s">
        <v>247</v>
      </c>
      <c r="B159" t="s">
        <v>248</v>
      </c>
      <c r="D159" s="28">
        <v>0</v>
      </c>
      <c r="E159" s="28">
        <v>0</v>
      </c>
      <c r="F159" s="28">
        <v>0</v>
      </c>
      <c r="G159">
        <f t="shared" si="28"/>
        <v>0</v>
      </c>
      <c r="I159" s="25">
        <f t="shared" si="29"/>
        <v>0</v>
      </c>
      <c r="J159" s="7">
        <f>+IFR!AD159</f>
        <v>0</v>
      </c>
      <c r="K159" s="15">
        <f t="shared" si="35"/>
        <v>0.95</v>
      </c>
      <c r="L159" s="25">
        <f t="shared" si="30"/>
        <v>0</v>
      </c>
      <c r="M159" s="15">
        <v>1</v>
      </c>
      <c r="N159" s="15">
        <v>1</v>
      </c>
      <c r="P159" s="25">
        <f t="shared" si="31"/>
        <v>0</v>
      </c>
      <c r="R159" s="4">
        <f t="shared" si="34"/>
        <v>0</v>
      </c>
      <c r="T159" s="6">
        <f>+R159*(assessment!$J$273*assessment!$E$3)</f>
        <v>0</v>
      </c>
      <c r="V159" s="7">
        <f>+T159/payroll!F159</f>
        <v>0</v>
      </c>
      <c r="X159" s="6">
        <f>IF(V159&lt;$X$2,T159, +payroll!F159 * $X$2)</f>
        <v>0</v>
      </c>
      <c r="Z159" s="6">
        <f t="shared" si="32"/>
        <v>0</v>
      </c>
      <c r="AB159" t="e">
        <f t="shared" si="33"/>
        <v>#DIV/0!</v>
      </c>
    </row>
    <row r="160" spans="1:28" outlineLevel="1" x14ac:dyDescent="0.2">
      <c r="A160" t="s">
        <v>249</v>
      </c>
      <c r="B160" t="s">
        <v>250</v>
      </c>
      <c r="D160" s="28">
        <v>1</v>
      </c>
      <c r="E160" s="28">
        <v>1</v>
      </c>
      <c r="F160" s="28">
        <v>0</v>
      </c>
      <c r="G160">
        <f t="shared" si="28"/>
        <v>2</v>
      </c>
      <c r="I160" s="25">
        <f t="shared" si="29"/>
        <v>0.66666666666666663</v>
      </c>
      <c r="J160" s="7">
        <f>+IFR!AD160</f>
        <v>4.8543689320388345E-3</v>
      </c>
      <c r="K160" s="15">
        <f t="shared" si="35"/>
        <v>0.95</v>
      </c>
      <c r="L160" s="25">
        <f t="shared" si="30"/>
        <v>0.6333333333333333</v>
      </c>
      <c r="M160" s="15">
        <v>1</v>
      </c>
      <c r="N160" s="15">
        <v>1</v>
      </c>
      <c r="P160" s="25">
        <f t="shared" si="31"/>
        <v>0.6333333333333333</v>
      </c>
      <c r="R160" s="4">
        <f t="shared" si="34"/>
        <v>8.5703717737061071E-5</v>
      </c>
      <c r="T160" s="6">
        <f>+R160*(assessment!$J$273*assessment!$E$3)</f>
        <v>650.24627129962971</v>
      </c>
      <c r="V160" s="7">
        <f>+T160/payroll!F160</f>
        <v>1.3977650669124312E-4</v>
      </c>
      <c r="X160" s="6">
        <f>IF(V160&lt;$X$2,T160, +payroll!F160 * $X$2)</f>
        <v>650.24627129962971</v>
      </c>
      <c r="Z160" s="6">
        <f t="shared" si="32"/>
        <v>0</v>
      </c>
      <c r="AB160">
        <f t="shared" si="33"/>
        <v>1</v>
      </c>
    </row>
    <row r="161" spans="1:28" outlineLevel="1" x14ac:dyDescent="0.2">
      <c r="A161" t="s">
        <v>251</v>
      </c>
      <c r="B161" t="s">
        <v>252</v>
      </c>
      <c r="D161" s="28">
        <v>0</v>
      </c>
      <c r="E161" s="28">
        <v>0</v>
      </c>
      <c r="F161" s="28">
        <v>0</v>
      </c>
      <c r="G161">
        <f t="shared" si="28"/>
        <v>0</v>
      </c>
      <c r="I161" s="25">
        <f t="shared" si="29"/>
        <v>0</v>
      </c>
      <c r="J161" s="7">
        <f>+IFR!AD161</f>
        <v>0</v>
      </c>
      <c r="K161" s="15">
        <f t="shared" si="35"/>
        <v>0.95</v>
      </c>
      <c r="L161" s="25">
        <f t="shared" si="30"/>
        <v>0</v>
      </c>
      <c r="M161" s="15">
        <v>1</v>
      </c>
      <c r="N161" s="15">
        <v>1</v>
      </c>
      <c r="P161" s="25">
        <f t="shared" si="31"/>
        <v>0</v>
      </c>
      <c r="R161" s="4">
        <f t="shared" ref="R161:R166" si="36">+P161/$P$265</f>
        <v>0</v>
      </c>
      <c r="T161" s="6">
        <f>+R161*(assessment!$J$273*assessment!$E$3)</f>
        <v>0</v>
      </c>
      <c r="V161" s="7">
        <f>+T161/payroll!F161</f>
        <v>0</v>
      </c>
      <c r="X161" s="6">
        <f>IF(V161&lt;$X$2,T161, +payroll!F161 * $X$2)</f>
        <v>0</v>
      </c>
      <c r="Z161" s="6">
        <f t="shared" si="32"/>
        <v>0</v>
      </c>
      <c r="AB161" t="e">
        <f t="shared" si="33"/>
        <v>#DIV/0!</v>
      </c>
    </row>
    <row r="162" spans="1:28" outlineLevel="1" x14ac:dyDescent="0.2">
      <c r="A162" t="s">
        <v>253</v>
      </c>
      <c r="B162" t="s">
        <v>254</v>
      </c>
      <c r="D162" s="28">
        <v>0</v>
      </c>
      <c r="E162" s="28">
        <v>0</v>
      </c>
      <c r="F162" s="28">
        <v>0</v>
      </c>
      <c r="G162">
        <f t="shared" si="28"/>
        <v>0</v>
      </c>
      <c r="I162" s="25">
        <f t="shared" si="29"/>
        <v>0</v>
      </c>
      <c r="J162" s="7">
        <f>+IFR!AD162</f>
        <v>0</v>
      </c>
      <c r="K162" s="15">
        <f t="shared" si="35"/>
        <v>0.95</v>
      </c>
      <c r="L162" s="25">
        <f t="shared" si="30"/>
        <v>0</v>
      </c>
      <c r="M162" s="15">
        <v>1</v>
      </c>
      <c r="N162" s="15">
        <v>1</v>
      </c>
      <c r="P162" s="25">
        <f t="shared" si="31"/>
        <v>0</v>
      </c>
      <c r="R162" s="4">
        <f t="shared" si="36"/>
        <v>0</v>
      </c>
      <c r="T162" s="6">
        <f>+R162*(assessment!$J$273*assessment!$E$3)</f>
        <v>0</v>
      </c>
      <c r="V162" s="7">
        <f>+T162/payroll!F162</f>
        <v>0</v>
      </c>
      <c r="X162" s="6">
        <f>IF(V162&lt;$X$2,T162, +payroll!F162 * $X$2)</f>
        <v>0</v>
      </c>
      <c r="Z162" s="6">
        <f t="shared" si="32"/>
        <v>0</v>
      </c>
      <c r="AB162" t="e">
        <f t="shared" si="33"/>
        <v>#DIV/0!</v>
      </c>
    </row>
    <row r="163" spans="1:28" outlineLevel="1" x14ac:dyDescent="0.2">
      <c r="A163" t="s">
        <v>255</v>
      </c>
      <c r="B163" t="s">
        <v>256</v>
      </c>
      <c r="D163" s="28">
        <v>0</v>
      </c>
      <c r="E163" s="28">
        <v>1</v>
      </c>
      <c r="F163" s="28">
        <v>0</v>
      </c>
      <c r="G163">
        <f t="shared" si="28"/>
        <v>1</v>
      </c>
      <c r="I163" s="25">
        <f t="shared" si="29"/>
        <v>0.33333333333333331</v>
      </c>
      <c r="J163" s="7">
        <f>+IFR!AD163</f>
        <v>3.3333333333333335E-3</v>
      </c>
      <c r="K163" s="15">
        <f t="shared" si="35"/>
        <v>0.95</v>
      </c>
      <c r="L163" s="25">
        <f t="shared" si="30"/>
        <v>0.31666666666666665</v>
      </c>
      <c r="M163" s="15">
        <v>1</v>
      </c>
      <c r="N163" s="15">
        <v>1</v>
      </c>
      <c r="P163" s="25">
        <f t="shared" si="31"/>
        <v>0.31666666666666665</v>
      </c>
      <c r="R163" s="4">
        <f t="shared" si="36"/>
        <v>4.2851858868530536E-5</v>
      </c>
      <c r="T163" s="6">
        <f>+R163*(assessment!$J$273*assessment!$E$3)</f>
        <v>325.12313564981486</v>
      </c>
      <c r="V163" s="7">
        <f>+T163/payroll!F163</f>
        <v>6.9366291341660879E-4</v>
      </c>
      <c r="X163" s="6">
        <f>IF(V163&lt;$X$2,T163, +payroll!F163 * $X$2)</f>
        <v>325.12313564981486</v>
      </c>
      <c r="Z163" s="6">
        <f t="shared" si="32"/>
        <v>0</v>
      </c>
      <c r="AB163">
        <f t="shared" si="33"/>
        <v>1</v>
      </c>
    </row>
    <row r="164" spans="1:28" outlineLevel="1" x14ac:dyDescent="0.2">
      <c r="A164" t="s">
        <v>505</v>
      </c>
      <c r="B164" t="s">
        <v>506</v>
      </c>
      <c r="D164" s="28">
        <v>0</v>
      </c>
      <c r="E164" s="28">
        <v>0</v>
      </c>
      <c r="F164" s="28">
        <v>0</v>
      </c>
      <c r="G164">
        <f>SUM(D164:F164)</f>
        <v>0</v>
      </c>
      <c r="I164" s="25">
        <f>AVERAGE(D164:F164)</f>
        <v>0</v>
      </c>
      <c r="J164" s="7">
        <f>+IFR!AD164</f>
        <v>0</v>
      </c>
      <c r="K164" s="15">
        <f t="shared" si="35"/>
        <v>0.95</v>
      </c>
      <c r="L164" s="25">
        <f>+I164*K164</f>
        <v>0</v>
      </c>
      <c r="M164" s="15">
        <v>1</v>
      </c>
      <c r="N164" s="15">
        <v>1</v>
      </c>
      <c r="P164" s="25">
        <f>+L164*M164*N164</f>
        <v>0</v>
      </c>
      <c r="R164" s="4">
        <f t="shared" si="36"/>
        <v>0</v>
      </c>
      <c r="T164" s="6">
        <f>+R164*(assessment!$J$273*assessment!$E$3)</f>
        <v>0</v>
      </c>
      <c r="V164" s="7">
        <f>+T164/payroll!F164</f>
        <v>0</v>
      </c>
      <c r="X164" s="6">
        <f>IF(V164&lt;$X$2,T164, +payroll!F164 * $X$2)</f>
        <v>0</v>
      </c>
      <c r="Z164" s="6">
        <f>+T164-X164</f>
        <v>0</v>
      </c>
      <c r="AB164" t="e">
        <f t="shared" si="33"/>
        <v>#DIV/0!</v>
      </c>
    </row>
    <row r="165" spans="1:28" outlineLevel="1" x14ac:dyDescent="0.2">
      <c r="A165" t="s">
        <v>257</v>
      </c>
      <c r="B165" t="s">
        <v>258</v>
      </c>
      <c r="D165" s="28">
        <v>5</v>
      </c>
      <c r="E165" s="28">
        <v>1</v>
      </c>
      <c r="F165" s="28">
        <v>6</v>
      </c>
      <c r="G165">
        <f t="shared" si="28"/>
        <v>12</v>
      </c>
      <c r="I165" s="25">
        <f t="shared" si="29"/>
        <v>4</v>
      </c>
      <c r="J165" s="7">
        <f>+IFR!AD165</f>
        <v>6.7737695476674312E-3</v>
      </c>
      <c r="K165" s="15">
        <f t="shared" ref="K165:K192" si="37">IF(+J165&lt;$E$268,$I$268,IF(J165&gt;$E$270,$I$270,$I$269))</f>
        <v>0.95</v>
      </c>
      <c r="L165" s="25">
        <f t="shared" si="30"/>
        <v>3.8</v>
      </c>
      <c r="M165" s="15">
        <v>1</v>
      </c>
      <c r="N165" s="15">
        <v>1</v>
      </c>
      <c r="P165" s="25">
        <f t="shared" si="31"/>
        <v>3.8</v>
      </c>
      <c r="R165" s="4">
        <f t="shared" si="36"/>
        <v>5.1422230642236648E-4</v>
      </c>
      <c r="T165" s="6">
        <f>+R165*(assessment!$J$273*assessment!$E$3)</f>
        <v>3901.4776277977785</v>
      </c>
      <c r="V165" s="7">
        <f>+T165/payroll!F165</f>
        <v>1.4087623480953134E-4</v>
      </c>
      <c r="X165" s="6">
        <f>IF(V165&lt;$X$2,T165, +payroll!F165 * $X$2)</f>
        <v>3901.4776277977785</v>
      </c>
      <c r="Z165" s="6">
        <f t="shared" si="32"/>
        <v>0</v>
      </c>
      <c r="AB165">
        <f t="shared" si="33"/>
        <v>1</v>
      </c>
    </row>
    <row r="166" spans="1:28" outlineLevel="1" x14ac:dyDescent="0.2">
      <c r="A166" t="s">
        <v>259</v>
      </c>
      <c r="B166" t="s">
        <v>260</v>
      </c>
      <c r="D166" s="28">
        <v>0</v>
      </c>
      <c r="E166" s="28">
        <v>0</v>
      </c>
      <c r="F166" s="28">
        <v>0</v>
      </c>
      <c r="G166">
        <f t="shared" si="28"/>
        <v>0</v>
      </c>
      <c r="I166" s="25">
        <f t="shared" si="29"/>
        <v>0</v>
      </c>
      <c r="J166" s="7">
        <f>+IFR!AD166</f>
        <v>0</v>
      </c>
      <c r="K166" s="15">
        <f t="shared" si="37"/>
        <v>0.95</v>
      </c>
      <c r="L166" s="25">
        <f t="shared" si="30"/>
        <v>0</v>
      </c>
      <c r="M166" s="15">
        <v>1</v>
      </c>
      <c r="N166" s="15">
        <v>1</v>
      </c>
      <c r="P166" s="25">
        <f t="shared" si="31"/>
        <v>0</v>
      </c>
      <c r="R166" s="4">
        <f t="shared" si="36"/>
        <v>0</v>
      </c>
      <c r="T166" s="6">
        <f>+R166*(assessment!$J$273*assessment!$E$3)</f>
        <v>0</v>
      </c>
      <c r="V166" s="7">
        <f>+T166/payroll!F166</f>
        <v>0</v>
      </c>
      <c r="X166" s="6">
        <f>IF(V166&lt;$X$2,T166, +payroll!F166 * $X$2)</f>
        <v>0</v>
      </c>
      <c r="Z166" s="6">
        <f t="shared" si="32"/>
        <v>0</v>
      </c>
      <c r="AB166" t="e">
        <f t="shared" si="33"/>
        <v>#DIV/0!</v>
      </c>
    </row>
    <row r="167" spans="1:28" outlineLevel="1" x14ac:dyDescent="0.2">
      <c r="A167" t="s">
        <v>261</v>
      </c>
      <c r="B167" t="s">
        <v>262</v>
      </c>
      <c r="D167" s="28">
        <v>0</v>
      </c>
      <c r="E167" s="28">
        <v>0</v>
      </c>
      <c r="F167" s="28">
        <v>0</v>
      </c>
      <c r="G167">
        <f t="shared" ref="G167:G230" si="38">SUM(D167:F167)</f>
        <v>0</v>
      </c>
      <c r="I167" s="25">
        <f t="shared" si="29"/>
        <v>0</v>
      </c>
      <c r="J167" s="7">
        <f>+IFR!AD167</f>
        <v>0</v>
      </c>
      <c r="K167" s="15">
        <f t="shared" si="37"/>
        <v>0.95</v>
      </c>
      <c r="L167" s="25">
        <f t="shared" si="30"/>
        <v>0</v>
      </c>
      <c r="M167" s="15">
        <v>1</v>
      </c>
      <c r="N167" s="15">
        <v>1</v>
      </c>
      <c r="P167" s="25">
        <f t="shared" ref="P167:P230" si="39">+L167*M167*N167</f>
        <v>0</v>
      </c>
      <c r="R167" s="4">
        <f t="shared" ref="R167:R198" si="40">+P167/$P$265</f>
        <v>0</v>
      </c>
      <c r="T167" s="6">
        <f>+R167*(assessment!$J$273*assessment!$E$3)</f>
        <v>0</v>
      </c>
      <c r="V167" s="7">
        <f>+T167/payroll!F167</f>
        <v>0</v>
      </c>
      <c r="X167" s="6">
        <f>IF(V167&lt;$X$2,T167, +payroll!F167 * $X$2)</f>
        <v>0</v>
      </c>
      <c r="Z167" s="6">
        <f t="shared" ref="Z167:Z230" si="41">+T167-X167</f>
        <v>0</v>
      </c>
      <c r="AB167" t="e">
        <f t="shared" ref="AB167:AB230" si="42">+X167/T167</f>
        <v>#DIV/0!</v>
      </c>
    </row>
    <row r="168" spans="1:28" outlineLevel="1" x14ac:dyDescent="0.2">
      <c r="A168" t="s">
        <v>263</v>
      </c>
      <c r="B168" t="s">
        <v>264</v>
      </c>
      <c r="D168" s="28">
        <v>0</v>
      </c>
      <c r="E168" s="28">
        <v>1</v>
      </c>
      <c r="F168" s="28">
        <v>1</v>
      </c>
      <c r="G168">
        <f t="shared" si="38"/>
        <v>2</v>
      </c>
      <c r="I168" s="25">
        <f t="shared" ref="I168:I231" si="43">AVERAGE(D168:F168)</f>
        <v>0.66666666666666663</v>
      </c>
      <c r="J168" s="7">
        <f>+IFR!AD168</f>
        <v>8.3333333333333332E-3</v>
      </c>
      <c r="K168" s="15">
        <f t="shared" si="37"/>
        <v>0.95</v>
      </c>
      <c r="L168" s="25">
        <f t="shared" ref="L168:L231" si="44">+I168*K168</f>
        <v>0.6333333333333333</v>
      </c>
      <c r="M168" s="15">
        <v>1</v>
      </c>
      <c r="N168" s="15">
        <v>1</v>
      </c>
      <c r="P168" s="25">
        <f t="shared" si="39"/>
        <v>0.6333333333333333</v>
      </c>
      <c r="R168" s="4">
        <f t="shared" si="40"/>
        <v>8.5703717737061071E-5</v>
      </c>
      <c r="T168" s="6">
        <f>+R168*(assessment!$J$273*assessment!$E$3)</f>
        <v>650.24627129962971</v>
      </c>
      <c r="V168" s="7">
        <f>+T168/payroll!F168</f>
        <v>1.9454912163658405E-4</v>
      </c>
      <c r="X168" s="6">
        <f>IF(V168&lt;$X$2,T168, +payroll!F168 * $X$2)</f>
        <v>650.24627129962971</v>
      </c>
      <c r="Z168" s="6">
        <f t="shared" si="41"/>
        <v>0</v>
      </c>
      <c r="AB168">
        <f t="shared" si="42"/>
        <v>1</v>
      </c>
    </row>
    <row r="169" spans="1:28" outlineLevel="1" x14ac:dyDescent="0.2">
      <c r="A169" t="s">
        <v>265</v>
      </c>
      <c r="B169" t="s">
        <v>266</v>
      </c>
      <c r="D169" s="28">
        <v>0</v>
      </c>
      <c r="E169" s="28">
        <v>0</v>
      </c>
      <c r="F169" s="28">
        <v>0</v>
      </c>
      <c r="G169">
        <f t="shared" si="38"/>
        <v>0</v>
      </c>
      <c r="I169" s="25">
        <f t="shared" si="43"/>
        <v>0</v>
      </c>
      <c r="J169" s="7">
        <f>+IFR!AD169</f>
        <v>0</v>
      </c>
      <c r="K169" s="15">
        <f t="shared" si="37"/>
        <v>0.95</v>
      </c>
      <c r="L169" s="25">
        <f t="shared" si="44"/>
        <v>0</v>
      </c>
      <c r="M169" s="15">
        <v>1</v>
      </c>
      <c r="N169" s="15">
        <v>1</v>
      </c>
      <c r="P169" s="25">
        <f t="shared" si="39"/>
        <v>0</v>
      </c>
      <c r="R169" s="4">
        <f t="shared" si="40"/>
        <v>0</v>
      </c>
      <c r="T169" s="6">
        <f>+R169*(assessment!$J$273*assessment!$E$3)</f>
        <v>0</v>
      </c>
      <c r="V169" s="7">
        <f>+T169/payroll!F169</f>
        <v>0</v>
      </c>
      <c r="X169" s="6">
        <f>IF(V169&lt;$X$2,T169, +payroll!F169 * $X$2)</f>
        <v>0</v>
      </c>
      <c r="Z169" s="6">
        <f t="shared" si="41"/>
        <v>0</v>
      </c>
      <c r="AB169" t="e">
        <f t="shared" si="42"/>
        <v>#DIV/0!</v>
      </c>
    </row>
    <row r="170" spans="1:28" outlineLevel="1" x14ac:dyDescent="0.2">
      <c r="A170" t="s">
        <v>267</v>
      </c>
      <c r="B170" t="s">
        <v>268</v>
      </c>
      <c r="D170" s="28">
        <v>0</v>
      </c>
      <c r="E170" s="28">
        <v>0</v>
      </c>
      <c r="F170" s="28">
        <v>0</v>
      </c>
      <c r="G170">
        <f t="shared" si="38"/>
        <v>0</v>
      </c>
      <c r="I170" s="25">
        <f t="shared" si="43"/>
        <v>0</v>
      </c>
      <c r="J170" s="7">
        <f>+IFR!AD170</f>
        <v>0</v>
      </c>
      <c r="K170" s="15">
        <f t="shared" si="37"/>
        <v>0.95</v>
      </c>
      <c r="L170" s="25">
        <f t="shared" si="44"/>
        <v>0</v>
      </c>
      <c r="M170" s="15">
        <v>1</v>
      </c>
      <c r="N170" s="15">
        <v>1</v>
      </c>
      <c r="P170" s="25">
        <f t="shared" si="39"/>
        <v>0</v>
      </c>
      <c r="R170" s="4">
        <f t="shared" si="40"/>
        <v>0</v>
      </c>
      <c r="T170" s="6">
        <f>+R170*(assessment!$J$273*assessment!$E$3)</f>
        <v>0</v>
      </c>
      <c r="V170" s="7">
        <f>+T170/payroll!F170</f>
        <v>0</v>
      </c>
      <c r="X170" s="6">
        <f>IF(V170&lt;$X$2,T170, +payroll!F170 * $X$2)</f>
        <v>0</v>
      </c>
      <c r="Z170" s="6">
        <f t="shared" si="41"/>
        <v>0</v>
      </c>
      <c r="AB170" t="e">
        <f t="shared" si="42"/>
        <v>#DIV/0!</v>
      </c>
    </row>
    <row r="171" spans="1:28" outlineLevel="1" x14ac:dyDescent="0.2">
      <c r="A171" t="s">
        <v>269</v>
      </c>
      <c r="B171" t="s">
        <v>270</v>
      </c>
      <c r="D171" s="28">
        <v>0</v>
      </c>
      <c r="E171" s="28">
        <v>0</v>
      </c>
      <c r="F171" s="28">
        <v>1</v>
      </c>
      <c r="G171">
        <f t="shared" si="38"/>
        <v>1</v>
      </c>
      <c r="I171" s="25">
        <f t="shared" si="43"/>
        <v>0.33333333333333331</v>
      </c>
      <c r="J171" s="7">
        <f>+IFR!AD171</f>
        <v>5.0000000000000001E-3</v>
      </c>
      <c r="K171" s="15">
        <f t="shared" si="37"/>
        <v>0.95</v>
      </c>
      <c r="L171" s="25">
        <f t="shared" si="44"/>
        <v>0.31666666666666665</v>
      </c>
      <c r="M171" s="15">
        <v>1</v>
      </c>
      <c r="N171" s="15">
        <v>1</v>
      </c>
      <c r="P171" s="25">
        <f t="shared" si="39"/>
        <v>0.31666666666666665</v>
      </c>
      <c r="R171" s="4">
        <f t="shared" si="40"/>
        <v>4.2851858868530536E-5</v>
      </c>
      <c r="T171" s="6">
        <f>+R171*(assessment!$J$273*assessment!$E$3)</f>
        <v>325.12313564981486</v>
      </c>
      <c r="V171" s="7">
        <f>+T171/payroll!F171</f>
        <v>2.3498314556463321E-4</v>
      </c>
      <c r="X171" s="6">
        <f>IF(V171&lt;$X$2,T171, +payroll!F171 * $X$2)</f>
        <v>325.12313564981486</v>
      </c>
      <c r="Z171" s="6">
        <f t="shared" si="41"/>
        <v>0</v>
      </c>
      <c r="AB171">
        <f t="shared" si="42"/>
        <v>1</v>
      </c>
    </row>
    <row r="172" spans="1:28" outlineLevel="1" x14ac:dyDescent="0.2">
      <c r="A172" t="s">
        <v>271</v>
      </c>
      <c r="B172" t="s">
        <v>272</v>
      </c>
      <c r="D172" s="28">
        <v>16</v>
      </c>
      <c r="E172" s="28">
        <v>7</v>
      </c>
      <c r="F172" s="28">
        <v>9</v>
      </c>
      <c r="G172">
        <f t="shared" si="38"/>
        <v>32</v>
      </c>
      <c r="I172" s="25">
        <f t="shared" si="43"/>
        <v>10.666666666666666</v>
      </c>
      <c r="J172" s="7">
        <f>+IFR!AD172</f>
        <v>3.4815894152307965E-2</v>
      </c>
      <c r="K172" s="15">
        <f t="shared" si="37"/>
        <v>0.95</v>
      </c>
      <c r="L172" s="25">
        <f t="shared" si="44"/>
        <v>10.133333333333333</v>
      </c>
      <c r="M172" s="15">
        <v>1</v>
      </c>
      <c r="N172" s="15">
        <v>1</v>
      </c>
      <c r="P172" s="25">
        <f t="shared" si="39"/>
        <v>10.133333333333333</v>
      </c>
      <c r="R172" s="4">
        <f t="shared" si="40"/>
        <v>1.3712594837929771E-3</v>
      </c>
      <c r="T172" s="6">
        <f>+R172*(assessment!$J$273*assessment!$E$3)</f>
        <v>10403.940340794075</v>
      </c>
      <c r="V172" s="7">
        <f>+T172/payroll!F172</f>
        <v>1.0254775177792315E-3</v>
      </c>
      <c r="X172" s="6">
        <f>IF(V172&lt;$X$2,T172, +payroll!F172 * $X$2)</f>
        <v>10403.940340794075</v>
      </c>
      <c r="Z172" s="6">
        <f t="shared" si="41"/>
        <v>0</v>
      </c>
      <c r="AB172">
        <f t="shared" si="42"/>
        <v>1</v>
      </c>
    </row>
    <row r="173" spans="1:28" outlineLevel="1" x14ac:dyDescent="0.2">
      <c r="A173" t="s">
        <v>273</v>
      </c>
      <c r="B173" t="s">
        <v>274</v>
      </c>
      <c r="D173" s="28">
        <v>0</v>
      </c>
      <c r="E173" s="28">
        <v>0</v>
      </c>
      <c r="F173" s="28">
        <v>0</v>
      </c>
      <c r="G173">
        <f t="shared" si="38"/>
        <v>0</v>
      </c>
      <c r="I173" s="25">
        <f t="shared" si="43"/>
        <v>0</v>
      </c>
      <c r="J173" s="7">
        <f>+IFR!AD173</f>
        <v>0</v>
      </c>
      <c r="K173" s="15">
        <f t="shared" si="37"/>
        <v>0.95</v>
      </c>
      <c r="L173" s="25">
        <f t="shared" si="44"/>
        <v>0</v>
      </c>
      <c r="M173" s="15">
        <v>1</v>
      </c>
      <c r="N173" s="15">
        <v>1</v>
      </c>
      <c r="P173" s="25">
        <f t="shared" si="39"/>
        <v>0</v>
      </c>
      <c r="R173" s="4">
        <f t="shared" si="40"/>
        <v>0</v>
      </c>
      <c r="T173" s="6">
        <f>+R173*(assessment!$J$273*assessment!$E$3)</f>
        <v>0</v>
      </c>
      <c r="V173" s="7">
        <f>+T173/payroll!F173</f>
        <v>0</v>
      </c>
      <c r="X173" s="6">
        <f>IF(V173&lt;$X$2,T173, +payroll!F173 * $X$2)</f>
        <v>0</v>
      </c>
      <c r="Z173" s="6">
        <f t="shared" si="41"/>
        <v>0</v>
      </c>
      <c r="AB173" t="e">
        <f t="shared" si="42"/>
        <v>#DIV/0!</v>
      </c>
    </row>
    <row r="174" spans="1:28" outlineLevel="1" x14ac:dyDescent="0.2">
      <c r="A174" t="s">
        <v>275</v>
      </c>
      <c r="B174" t="s">
        <v>276</v>
      </c>
      <c r="D174" s="28">
        <v>0</v>
      </c>
      <c r="E174" s="28">
        <v>0</v>
      </c>
      <c r="F174" s="28">
        <v>0</v>
      </c>
      <c r="G174">
        <f t="shared" si="38"/>
        <v>0</v>
      </c>
      <c r="I174" s="25">
        <f t="shared" si="43"/>
        <v>0</v>
      </c>
      <c r="J174" s="7">
        <f>+IFR!AD174</f>
        <v>0</v>
      </c>
      <c r="K174" s="15">
        <f t="shared" si="37"/>
        <v>0.95</v>
      </c>
      <c r="L174" s="25">
        <f t="shared" si="44"/>
        <v>0</v>
      </c>
      <c r="M174" s="15">
        <v>1</v>
      </c>
      <c r="N174" s="15">
        <v>1</v>
      </c>
      <c r="P174" s="25">
        <f t="shared" si="39"/>
        <v>0</v>
      </c>
      <c r="R174" s="4">
        <f t="shared" si="40"/>
        <v>0</v>
      </c>
      <c r="T174" s="6">
        <f>+R174*(assessment!$J$273*assessment!$E$3)</f>
        <v>0</v>
      </c>
      <c r="V174" s="7">
        <f>+T174/payroll!F174</f>
        <v>0</v>
      </c>
      <c r="X174" s="6">
        <f>IF(V174&lt;$X$2,T174, +payroll!F174 * $X$2)</f>
        <v>0</v>
      </c>
      <c r="Z174" s="6">
        <f t="shared" si="41"/>
        <v>0</v>
      </c>
      <c r="AB174" t="e">
        <f t="shared" si="42"/>
        <v>#DIV/0!</v>
      </c>
    </row>
    <row r="175" spans="1:28" outlineLevel="1" x14ac:dyDescent="0.2">
      <c r="A175" t="s">
        <v>277</v>
      </c>
      <c r="B175" t="s">
        <v>278</v>
      </c>
      <c r="D175" s="28">
        <v>0</v>
      </c>
      <c r="E175" s="28">
        <v>0</v>
      </c>
      <c r="F175" s="28">
        <v>0</v>
      </c>
      <c r="G175">
        <f t="shared" si="38"/>
        <v>0</v>
      </c>
      <c r="I175" s="25">
        <f t="shared" si="43"/>
        <v>0</v>
      </c>
      <c r="J175" s="7">
        <f>+IFR!AD175</f>
        <v>0</v>
      </c>
      <c r="K175" s="15">
        <f t="shared" si="37"/>
        <v>0.95</v>
      </c>
      <c r="L175" s="25">
        <f t="shared" si="44"/>
        <v>0</v>
      </c>
      <c r="M175" s="15">
        <v>1</v>
      </c>
      <c r="N175" s="15">
        <v>1</v>
      </c>
      <c r="P175" s="25">
        <f t="shared" si="39"/>
        <v>0</v>
      </c>
      <c r="R175" s="4">
        <f t="shared" si="40"/>
        <v>0</v>
      </c>
      <c r="T175" s="6">
        <f>+R175*(assessment!$J$273*assessment!$E$3)</f>
        <v>0</v>
      </c>
      <c r="V175" s="7">
        <f>+T175/payroll!F175</f>
        <v>0</v>
      </c>
      <c r="X175" s="6">
        <f>IF(V175&lt;$X$2,T175, +payroll!F175 * $X$2)</f>
        <v>0</v>
      </c>
      <c r="Z175" s="6">
        <f t="shared" si="41"/>
        <v>0</v>
      </c>
      <c r="AB175" t="e">
        <f t="shared" si="42"/>
        <v>#DIV/0!</v>
      </c>
    </row>
    <row r="176" spans="1:28" outlineLevel="1" x14ac:dyDescent="0.2">
      <c r="A176" t="s">
        <v>279</v>
      </c>
      <c r="B176" t="s">
        <v>280</v>
      </c>
      <c r="D176" s="28">
        <v>0</v>
      </c>
      <c r="E176" s="28">
        <v>0</v>
      </c>
      <c r="F176" s="28">
        <v>0</v>
      </c>
      <c r="G176">
        <f t="shared" si="38"/>
        <v>0</v>
      </c>
      <c r="I176" s="25">
        <f t="shared" si="43"/>
        <v>0</v>
      </c>
      <c r="J176" s="7">
        <f>+IFR!AD176</f>
        <v>0</v>
      </c>
      <c r="K176" s="15">
        <f t="shared" si="37"/>
        <v>0.95</v>
      </c>
      <c r="L176" s="25">
        <f t="shared" si="44"/>
        <v>0</v>
      </c>
      <c r="M176" s="15">
        <v>1</v>
      </c>
      <c r="N176" s="15">
        <v>1</v>
      </c>
      <c r="P176" s="25">
        <f t="shared" si="39"/>
        <v>0</v>
      </c>
      <c r="R176" s="4">
        <f t="shared" si="40"/>
        <v>0</v>
      </c>
      <c r="T176" s="6">
        <f>+R176*(assessment!$J$273*assessment!$E$3)</f>
        <v>0</v>
      </c>
      <c r="V176" s="7">
        <f>+T176/payroll!F176</f>
        <v>0</v>
      </c>
      <c r="X176" s="6">
        <f>IF(V176&lt;$X$2,T176, +payroll!F176 * $X$2)</f>
        <v>0</v>
      </c>
      <c r="Z176" s="6">
        <f t="shared" si="41"/>
        <v>0</v>
      </c>
      <c r="AB176" t="e">
        <f t="shared" si="42"/>
        <v>#DIV/0!</v>
      </c>
    </row>
    <row r="177" spans="1:28" outlineLevel="1" x14ac:dyDescent="0.2">
      <c r="A177" t="s">
        <v>281</v>
      </c>
      <c r="B177" t="s">
        <v>282</v>
      </c>
      <c r="D177" s="28">
        <v>0</v>
      </c>
      <c r="E177" s="28">
        <v>0</v>
      </c>
      <c r="F177" s="28">
        <v>0</v>
      </c>
      <c r="G177">
        <f t="shared" si="38"/>
        <v>0</v>
      </c>
      <c r="I177" s="25">
        <f t="shared" si="43"/>
        <v>0</v>
      </c>
      <c r="J177" s="7">
        <f>+IFR!AD177</f>
        <v>0</v>
      </c>
      <c r="K177" s="15">
        <f t="shared" si="37"/>
        <v>0.95</v>
      </c>
      <c r="L177" s="25">
        <f t="shared" si="44"/>
        <v>0</v>
      </c>
      <c r="M177" s="15">
        <v>1</v>
      </c>
      <c r="N177" s="15">
        <v>1</v>
      </c>
      <c r="P177" s="25">
        <f t="shared" si="39"/>
        <v>0</v>
      </c>
      <c r="R177" s="4">
        <f t="shared" si="40"/>
        <v>0</v>
      </c>
      <c r="T177" s="6">
        <f>+R177*(assessment!$J$273*assessment!$E$3)</f>
        <v>0</v>
      </c>
      <c r="V177" s="7">
        <f>+T177/payroll!F177</f>
        <v>0</v>
      </c>
      <c r="X177" s="6">
        <f>IF(V177&lt;$X$2,T177, +payroll!F177 * $X$2)</f>
        <v>0</v>
      </c>
      <c r="Z177" s="6">
        <f t="shared" si="41"/>
        <v>0</v>
      </c>
      <c r="AB177" t="e">
        <f t="shared" si="42"/>
        <v>#DIV/0!</v>
      </c>
    </row>
    <row r="178" spans="1:28" outlineLevel="1" x14ac:dyDescent="0.2">
      <c r="A178" t="s">
        <v>283</v>
      </c>
      <c r="B178" t="s">
        <v>284</v>
      </c>
      <c r="D178" s="28">
        <v>0</v>
      </c>
      <c r="E178" s="28">
        <v>1</v>
      </c>
      <c r="F178" s="28">
        <v>3</v>
      </c>
      <c r="G178">
        <f t="shared" si="38"/>
        <v>4</v>
      </c>
      <c r="I178" s="25">
        <f t="shared" si="43"/>
        <v>1.3333333333333333</v>
      </c>
      <c r="J178" s="7">
        <f>+IFR!AD178</f>
        <v>1.8333333333333333E-2</v>
      </c>
      <c r="K178" s="15">
        <f t="shared" si="37"/>
        <v>0.95</v>
      </c>
      <c r="L178" s="25">
        <f t="shared" si="44"/>
        <v>1.2666666666666666</v>
      </c>
      <c r="M178" s="15">
        <v>1</v>
      </c>
      <c r="N178" s="15">
        <v>1</v>
      </c>
      <c r="P178" s="25">
        <f t="shared" si="39"/>
        <v>1.2666666666666666</v>
      </c>
      <c r="R178" s="4">
        <f t="shared" si="40"/>
        <v>1.7140743547412214E-4</v>
      </c>
      <c r="T178" s="6">
        <f>+R178*(assessment!$J$273*assessment!$E$3)</f>
        <v>1300.4925425992594</v>
      </c>
      <c r="V178" s="7">
        <f>+T178/payroll!F178</f>
        <v>3.7877787350143704E-4</v>
      </c>
      <c r="X178" s="6">
        <f>IF(V178&lt;$X$2,T178, +payroll!F178 * $X$2)</f>
        <v>1300.4925425992594</v>
      </c>
      <c r="Z178" s="6">
        <f t="shared" si="41"/>
        <v>0</v>
      </c>
      <c r="AB178">
        <f t="shared" si="42"/>
        <v>1</v>
      </c>
    </row>
    <row r="179" spans="1:28" outlineLevel="1" x14ac:dyDescent="0.2">
      <c r="A179" t="s">
        <v>285</v>
      </c>
      <c r="B179" t="s">
        <v>286</v>
      </c>
      <c r="D179" s="28">
        <v>0</v>
      </c>
      <c r="E179" s="28">
        <v>0</v>
      </c>
      <c r="F179" s="28">
        <v>1</v>
      </c>
      <c r="G179">
        <f t="shared" si="38"/>
        <v>1</v>
      </c>
      <c r="I179" s="25">
        <f t="shared" si="43"/>
        <v>0.33333333333333331</v>
      </c>
      <c r="J179" s="7">
        <f>+IFR!AD179</f>
        <v>5.0000000000000001E-3</v>
      </c>
      <c r="K179" s="15">
        <f t="shared" si="37"/>
        <v>0.95</v>
      </c>
      <c r="L179" s="25">
        <f t="shared" si="44"/>
        <v>0.31666666666666665</v>
      </c>
      <c r="M179" s="15">
        <v>1</v>
      </c>
      <c r="N179" s="15">
        <v>1</v>
      </c>
      <c r="P179" s="25">
        <f t="shared" si="39"/>
        <v>0.31666666666666665</v>
      </c>
      <c r="R179" s="4">
        <f t="shared" si="40"/>
        <v>4.2851858868530536E-5</v>
      </c>
      <c r="T179" s="6">
        <f>+R179*(assessment!$J$273*assessment!$E$3)</f>
        <v>325.12313564981486</v>
      </c>
      <c r="V179" s="7">
        <f>+T179/payroll!F179</f>
        <v>1.794452062268349E-4</v>
      </c>
      <c r="X179" s="6">
        <f>IF(V179&lt;$X$2,T179, +payroll!F179 * $X$2)</f>
        <v>325.12313564981486</v>
      </c>
      <c r="Z179" s="6">
        <f t="shared" si="41"/>
        <v>0</v>
      </c>
      <c r="AB179">
        <f t="shared" si="42"/>
        <v>1</v>
      </c>
    </row>
    <row r="180" spans="1:28" outlineLevel="1" x14ac:dyDescent="0.2">
      <c r="A180" t="s">
        <v>287</v>
      </c>
      <c r="B180" t="s">
        <v>288</v>
      </c>
      <c r="D180" s="28">
        <v>0</v>
      </c>
      <c r="E180" s="28">
        <v>0</v>
      </c>
      <c r="F180" s="28">
        <v>0</v>
      </c>
      <c r="G180">
        <f t="shared" si="38"/>
        <v>0</v>
      </c>
      <c r="I180" s="25">
        <f t="shared" si="43"/>
        <v>0</v>
      </c>
      <c r="J180" s="7">
        <f>+IFR!AD180</f>
        <v>0</v>
      </c>
      <c r="K180" s="15">
        <f t="shared" si="37"/>
        <v>0.95</v>
      </c>
      <c r="L180" s="25">
        <f t="shared" si="44"/>
        <v>0</v>
      </c>
      <c r="M180" s="15">
        <v>1</v>
      </c>
      <c r="N180" s="15">
        <v>1</v>
      </c>
      <c r="P180" s="25">
        <f t="shared" si="39"/>
        <v>0</v>
      </c>
      <c r="R180" s="4">
        <f t="shared" si="40"/>
        <v>0</v>
      </c>
      <c r="T180" s="6">
        <f>+R180*(assessment!$J$273*assessment!$E$3)</f>
        <v>0</v>
      </c>
      <c r="V180" s="7">
        <f>+T180/payroll!F180</f>
        <v>0</v>
      </c>
      <c r="X180" s="6">
        <f>IF(V180&lt;$X$2,T180, +payroll!F180 * $X$2)</f>
        <v>0</v>
      </c>
      <c r="Z180" s="6">
        <f t="shared" si="41"/>
        <v>0</v>
      </c>
      <c r="AB180" t="e">
        <f t="shared" si="42"/>
        <v>#DIV/0!</v>
      </c>
    </row>
    <row r="181" spans="1:28" outlineLevel="1" x14ac:dyDescent="0.2">
      <c r="A181" t="s">
        <v>289</v>
      </c>
      <c r="B181" t="s">
        <v>290</v>
      </c>
      <c r="D181" s="28">
        <v>0</v>
      </c>
      <c r="E181" s="28">
        <v>1</v>
      </c>
      <c r="F181" s="28">
        <v>3</v>
      </c>
      <c r="G181">
        <f t="shared" si="38"/>
        <v>4</v>
      </c>
      <c r="I181" s="25">
        <f t="shared" si="43"/>
        <v>1.3333333333333333</v>
      </c>
      <c r="J181" s="7">
        <f>+IFR!AD181</f>
        <v>1.8333333333333333E-2</v>
      </c>
      <c r="K181" s="15">
        <f t="shared" si="37"/>
        <v>0.95</v>
      </c>
      <c r="L181" s="25">
        <f t="shared" si="44"/>
        <v>1.2666666666666666</v>
      </c>
      <c r="M181" s="15">
        <v>1</v>
      </c>
      <c r="N181" s="15">
        <v>1</v>
      </c>
      <c r="P181" s="25">
        <f t="shared" si="39"/>
        <v>1.2666666666666666</v>
      </c>
      <c r="R181" s="4">
        <f t="shared" si="40"/>
        <v>1.7140743547412214E-4</v>
      </c>
      <c r="T181" s="6">
        <f>+R181*(assessment!$J$273*assessment!$E$3)</f>
        <v>1300.4925425992594</v>
      </c>
      <c r="V181" s="7">
        <f>+T181/payroll!F181</f>
        <v>1.0273130374017349E-3</v>
      </c>
      <c r="X181" s="6">
        <f>IF(V181&lt;$X$2,T181, +payroll!F181 * $X$2)</f>
        <v>1300.4925425992594</v>
      </c>
      <c r="Z181" s="6">
        <f t="shared" si="41"/>
        <v>0</v>
      </c>
      <c r="AB181">
        <f t="shared" si="42"/>
        <v>1</v>
      </c>
    </row>
    <row r="182" spans="1:28" outlineLevel="1" x14ac:dyDescent="0.2">
      <c r="A182" t="s">
        <v>291</v>
      </c>
      <c r="B182" t="s">
        <v>292</v>
      </c>
      <c r="D182" s="28">
        <v>0</v>
      </c>
      <c r="E182" s="28">
        <v>1</v>
      </c>
      <c r="F182" s="28">
        <v>2</v>
      </c>
      <c r="G182">
        <f t="shared" si="38"/>
        <v>3</v>
      </c>
      <c r="I182" s="25">
        <f t="shared" si="43"/>
        <v>1</v>
      </c>
      <c r="J182" s="7">
        <f>+IFR!AD182</f>
        <v>1.3333333333333334E-2</v>
      </c>
      <c r="K182" s="15">
        <f t="shared" si="37"/>
        <v>0.95</v>
      </c>
      <c r="L182" s="25">
        <f t="shared" si="44"/>
        <v>0.95</v>
      </c>
      <c r="M182" s="15">
        <v>1</v>
      </c>
      <c r="N182" s="15">
        <v>1</v>
      </c>
      <c r="P182" s="25">
        <f t="shared" si="39"/>
        <v>0.95</v>
      </c>
      <c r="R182" s="4">
        <f t="shared" si="40"/>
        <v>1.2855557660559162E-4</v>
      </c>
      <c r="T182" s="6">
        <f>+R182*(assessment!$J$273*assessment!$E$3)</f>
        <v>975.36940694944462</v>
      </c>
      <c r="V182" s="7">
        <f>+T182/payroll!F182</f>
        <v>6.6341815841097307E-4</v>
      </c>
      <c r="X182" s="6">
        <f>IF(V182&lt;$X$2,T182, +payroll!F182 * $X$2)</f>
        <v>975.36940694944462</v>
      </c>
      <c r="Z182" s="6">
        <f t="shared" si="41"/>
        <v>0</v>
      </c>
      <c r="AB182">
        <f t="shared" si="42"/>
        <v>1</v>
      </c>
    </row>
    <row r="183" spans="1:28" outlineLevel="1" x14ac:dyDescent="0.2">
      <c r="A183" t="s">
        <v>293</v>
      </c>
      <c r="B183" t="s">
        <v>294</v>
      </c>
      <c r="D183" s="28">
        <v>0</v>
      </c>
      <c r="E183" s="28">
        <v>0</v>
      </c>
      <c r="F183" s="28">
        <v>1</v>
      </c>
      <c r="G183">
        <f t="shared" si="38"/>
        <v>1</v>
      </c>
      <c r="I183" s="25">
        <f t="shared" si="43"/>
        <v>0.33333333333333331</v>
      </c>
      <c r="J183" s="7">
        <f>+IFR!AD183</f>
        <v>5.0000000000000001E-3</v>
      </c>
      <c r="K183" s="15">
        <f t="shared" si="37"/>
        <v>0.95</v>
      </c>
      <c r="L183" s="25">
        <f t="shared" si="44"/>
        <v>0.31666666666666665</v>
      </c>
      <c r="M183" s="15">
        <v>1</v>
      </c>
      <c r="N183" s="15">
        <v>1</v>
      </c>
      <c r="P183" s="25">
        <f t="shared" si="39"/>
        <v>0.31666666666666665</v>
      </c>
      <c r="R183" s="4">
        <f t="shared" si="40"/>
        <v>4.2851858868530536E-5</v>
      </c>
      <c r="T183" s="6">
        <f>+R183*(assessment!$J$273*assessment!$E$3)</f>
        <v>325.12313564981486</v>
      </c>
      <c r="V183" s="7">
        <f>+T183/payroll!F183</f>
        <v>3.1970117525522383E-4</v>
      </c>
      <c r="X183" s="6">
        <f>IF(V183&lt;$X$2,T183, +payroll!F183 * $X$2)</f>
        <v>325.12313564981486</v>
      </c>
      <c r="Z183" s="6">
        <f t="shared" si="41"/>
        <v>0</v>
      </c>
      <c r="AB183">
        <f t="shared" si="42"/>
        <v>1</v>
      </c>
    </row>
    <row r="184" spans="1:28" outlineLevel="1" x14ac:dyDescent="0.2">
      <c r="A184" t="s">
        <v>295</v>
      </c>
      <c r="B184" t="s">
        <v>296</v>
      </c>
      <c r="D184" s="28">
        <v>1</v>
      </c>
      <c r="E184" s="28">
        <v>0</v>
      </c>
      <c r="F184" s="28">
        <v>0</v>
      </c>
      <c r="G184">
        <f t="shared" si="38"/>
        <v>1</v>
      </c>
      <c r="I184" s="25">
        <f t="shared" si="43"/>
        <v>0.33333333333333331</v>
      </c>
      <c r="J184" s="7">
        <f>+IFR!AD184</f>
        <v>1.6666666666666668E-3</v>
      </c>
      <c r="K184" s="15">
        <f t="shared" si="37"/>
        <v>0.95</v>
      </c>
      <c r="L184" s="25">
        <f t="shared" si="44"/>
        <v>0.31666666666666665</v>
      </c>
      <c r="M184" s="15">
        <v>1</v>
      </c>
      <c r="N184" s="15">
        <v>1</v>
      </c>
      <c r="P184" s="25">
        <f t="shared" si="39"/>
        <v>0.31666666666666665</v>
      </c>
      <c r="R184" s="4">
        <f t="shared" si="40"/>
        <v>4.2851858868530536E-5</v>
      </c>
      <c r="T184" s="6">
        <f>+R184*(assessment!$J$273*assessment!$E$3)</f>
        <v>325.12313564981486</v>
      </c>
      <c r="V184" s="7">
        <f>+T184/payroll!F184</f>
        <v>6.3665314138990222E-4</v>
      </c>
      <c r="X184" s="6">
        <f>IF(V184&lt;$X$2,T184, +payroll!F184 * $X$2)</f>
        <v>325.12313564981486</v>
      </c>
      <c r="Z184" s="6">
        <f t="shared" si="41"/>
        <v>0</v>
      </c>
      <c r="AB184">
        <f t="shared" si="42"/>
        <v>1</v>
      </c>
    </row>
    <row r="185" spans="1:28" outlineLevel="1" x14ac:dyDescent="0.2">
      <c r="A185" t="s">
        <v>297</v>
      </c>
      <c r="B185" t="s">
        <v>298</v>
      </c>
      <c r="D185" s="28">
        <v>0</v>
      </c>
      <c r="E185" s="28">
        <v>0</v>
      </c>
      <c r="F185" s="28">
        <v>0</v>
      </c>
      <c r="G185">
        <f t="shared" si="38"/>
        <v>0</v>
      </c>
      <c r="I185" s="25">
        <f t="shared" si="43"/>
        <v>0</v>
      </c>
      <c r="J185" s="7">
        <f>+IFR!AD185</f>
        <v>0</v>
      </c>
      <c r="K185" s="15">
        <f t="shared" si="37"/>
        <v>0.95</v>
      </c>
      <c r="L185" s="25">
        <f t="shared" si="44"/>
        <v>0</v>
      </c>
      <c r="M185" s="15">
        <v>1</v>
      </c>
      <c r="N185" s="15">
        <v>1</v>
      </c>
      <c r="P185" s="25">
        <f t="shared" si="39"/>
        <v>0</v>
      </c>
      <c r="R185" s="4">
        <f t="shared" si="40"/>
        <v>0</v>
      </c>
      <c r="T185" s="6">
        <f>+R185*(assessment!$J$273*assessment!$E$3)</f>
        <v>0</v>
      </c>
      <c r="V185" s="7">
        <f>+T185/payroll!F185</f>
        <v>0</v>
      </c>
      <c r="X185" s="6">
        <f>IF(V185&lt;$X$2,T185, +payroll!F185 * $X$2)</f>
        <v>0</v>
      </c>
      <c r="Z185" s="6">
        <f t="shared" si="41"/>
        <v>0</v>
      </c>
      <c r="AB185" t="e">
        <f t="shared" si="42"/>
        <v>#DIV/0!</v>
      </c>
    </row>
    <row r="186" spans="1:28" outlineLevel="1" x14ac:dyDescent="0.2">
      <c r="A186" t="s">
        <v>299</v>
      </c>
      <c r="B186" t="s">
        <v>300</v>
      </c>
      <c r="D186" s="28">
        <v>9</v>
      </c>
      <c r="E186" s="28">
        <v>12</v>
      </c>
      <c r="F186" s="28">
        <v>3</v>
      </c>
      <c r="G186">
        <f t="shared" si="38"/>
        <v>24</v>
      </c>
      <c r="I186" s="25">
        <f t="shared" si="43"/>
        <v>8</v>
      </c>
      <c r="J186" s="7">
        <f>+IFR!AD186</f>
        <v>8.5255990129939705E-3</v>
      </c>
      <c r="K186" s="15">
        <f t="shared" si="37"/>
        <v>0.95</v>
      </c>
      <c r="L186" s="25">
        <f t="shared" si="44"/>
        <v>7.6</v>
      </c>
      <c r="M186" s="15">
        <v>1</v>
      </c>
      <c r="N186" s="15">
        <v>1</v>
      </c>
      <c r="P186" s="25">
        <f t="shared" si="39"/>
        <v>7.6</v>
      </c>
      <c r="R186" s="4">
        <f t="shared" si="40"/>
        <v>1.028444612844733E-3</v>
      </c>
      <c r="T186" s="6">
        <f>+R186*(assessment!$J$273*assessment!$E$3)</f>
        <v>7802.955255595557</v>
      </c>
      <c r="V186" s="7">
        <f>+T186/payroll!F186</f>
        <v>2.3941324539280198E-4</v>
      </c>
      <c r="X186" s="6">
        <f>IF(V186&lt;$X$2,T186, +payroll!F186 * $X$2)</f>
        <v>7802.955255595557</v>
      </c>
      <c r="Z186" s="6">
        <f t="shared" si="41"/>
        <v>0</v>
      </c>
      <c r="AB186">
        <f t="shared" si="42"/>
        <v>1</v>
      </c>
    </row>
    <row r="187" spans="1:28" outlineLevel="1" x14ac:dyDescent="0.2">
      <c r="A187" t="s">
        <v>301</v>
      </c>
      <c r="B187" t="s">
        <v>302</v>
      </c>
      <c r="D187" s="28">
        <v>0</v>
      </c>
      <c r="E187" s="28">
        <v>1</v>
      </c>
      <c r="F187" s="28">
        <v>1</v>
      </c>
      <c r="G187">
        <f t="shared" si="38"/>
        <v>2</v>
      </c>
      <c r="I187" s="25">
        <f t="shared" si="43"/>
        <v>0.66666666666666663</v>
      </c>
      <c r="J187" s="7">
        <f>+IFR!AD187</f>
        <v>8.3333333333333332E-3</v>
      </c>
      <c r="K187" s="15">
        <f t="shared" si="37"/>
        <v>0.95</v>
      </c>
      <c r="L187" s="25">
        <f t="shared" si="44"/>
        <v>0.6333333333333333</v>
      </c>
      <c r="M187" s="15">
        <v>1</v>
      </c>
      <c r="N187" s="15">
        <v>1</v>
      </c>
      <c r="P187" s="25">
        <f t="shared" si="39"/>
        <v>0.6333333333333333</v>
      </c>
      <c r="R187" s="4">
        <f t="shared" si="40"/>
        <v>8.5703717737061071E-5</v>
      </c>
      <c r="T187" s="6">
        <f>+R187*(assessment!$J$273*assessment!$E$3)</f>
        <v>650.24627129962971</v>
      </c>
      <c r="V187" s="7">
        <f>+T187/payroll!F187</f>
        <v>1.3493314134242458E-3</v>
      </c>
      <c r="X187" s="6">
        <f>IF(V187&lt;$X$2,T187, +payroll!F187 * $X$2)</f>
        <v>650.24627129962971</v>
      </c>
      <c r="Z187" s="6">
        <f t="shared" si="41"/>
        <v>0</v>
      </c>
      <c r="AB187">
        <f t="shared" si="42"/>
        <v>1</v>
      </c>
    </row>
    <row r="188" spans="1:28" outlineLevel="1" x14ac:dyDescent="0.2">
      <c r="A188" t="s">
        <v>303</v>
      </c>
      <c r="B188" t="s">
        <v>304</v>
      </c>
      <c r="D188" s="28">
        <v>0</v>
      </c>
      <c r="E188" s="28">
        <v>0</v>
      </c>
      <c r="F188" s="28">
        <v>0</v>
      </c>
      <c r="G188">
        <f t="shared" si="38"/>
        <v>0</v>
      </c>
      <c r="I188" s="25">
        <f t="shared" si="43"/>
        <v>0</v>
      </c>
      <c r="J188" s="7">
        <f>+IFR!AD188</f>
        <v>0</v>
      </c>
      <c r="K188" s="15">
        <f t="shared" si="37"/>
        <v>0.95</v>
      </c>
      <c r="L188" s="25">
        <f t="shared" si="44"/>
        <v>0</v>
      </c>
      <c r="M188" s="15">
        <v>1</v>
      </c>
      <c r="N188" s="15">
        <v>1</v>
      </c>
      <c r="P188" s="25">
        <f t="shared" si="39"/>
        <v>0</v>
      </c>
      <c r="R188" s="4">
        <f t="shared" si="40"/>
        <v>0</v>
      </c>
      <c r="T188" s="6">
        <f>+R188*(assessment!$J$273*assessment!$E$3)</f>
        <v>0</v>
      </c>
      <c r="V188" s="7">
        <f>+T188/payroll!F188</f>
        <v>0</v>
      </c>
      <c r="X188" s="6">
        <f>IF(V188&lt;$X$2,T188, +payroll!F188 * $X$2)</f>
        <v>0</v>
      </c>
      <c r="Z188" s="6">
        <f t="shared" si="41"/>
        <v>0</v>
      </c>
      <c r="AB188" t="e">
        <f t="shared" si="42"/>
        <v>#DIV/0!</v>
      </c>
    </row>
    <row r="189" spans="1:28" outlineLevel="1" x14ac:dyDescent="0.2">
      <c r="A189" t="s">
        <v>305</v>
      </c>
      <c r="B189" t="s">
        <v>306</v>
      </c>
      <c r="D189" s="28">
        <v>0</v>
      </c>
      <c r="E189" s="28">
        <v>1</v>
      </c>
      <c r="F189" s="28">
        <v>0</v>
      </c>
      <c r="G189">
        <f t="shared" si="38"/>
        <v>1</v>
      </c>
      <c r="I189" s="25">
        <f t="shared" si="43"/>
        <v>0.33333333333333331</v>
      </c>
      <c r="J189" s="7">
        <f>+IFR!AD189</f>
        <v>3.3333333333333335E-3</v>
      </c>
      <c r="K189" s="15">
        <f t="shared" si="37"/>
        <v>0.95</v>
      </c>
      <c r="L189" s="25">
        <f t="shared" si="44"/>
        <v>0.31666666666666665</v>
      </c>
      <c r="M189" s="15">
        <v>1</v>
      </c>
      <c r="N189" s="15">
        <v>1</v>
      </c>
      <c r="P189" s="25">
        <f t="shared" si="39"/>
        <v>0.31666666666666665</v>
      </c>
      <c r="R189" s="4">
        <f t="shared" si="40"/>
        <v>4.2851858868530536E-5</v>
      </c>
      <c r="T189" s="6">
        <f>+R189*(assessment!$J$273*assessment!$E$3)</f>
        <v>325.12313564981486</v>
      </c>
      <c r="V189" s="7">
        <f>+T189/payroll!F189</f>
        <v>4.7209294340569007E-4</v>
      </c>
      <c r="X189" s="6">
        <f>IF(V189&lt;$X$2,T189, +payroll!F189 * $X$2)</f>
        <v>325.12313564981486</v>
      </c>
      <c r="Z189" s="6">
        <f t="shared" si="41"/>
        <v>0</v>
      </c>
      <c r="AB189">
        <f t="shared" si="42"/>
        <v>1</v>
      </c>
    </row>
    <row r="190" spans="1:28" outlineLevel="1" x14ac:dyDescent="0.2">
      <c r="A190" t="s">
        <v>307</v>
      </c>
      <c r="B190" t="s">
        <v>308</v>
      </c>
      <c r="D190" s="28">
        <v>4</v>
      </c>
      <c r="E190" s="28">
        <v>3</v>
      </c>
      <c r="F190" s="28">
        <v>2</v>
      </c>
      <c r="G190">
        <f t="shared" si="38"/>
        <v>9</v>
      </c>
      <c r="I190" s="25">
        <f t="shared" si="43"/>
        <v>3</v>
      </c>
      <c r="J190" s="7">
        <f>+IFR!AD190</f>
        <v>1.2421303995972804E-2</v>
      </c>
      <c r="K190" s="15">
        <f t="shared" si="37"/>
        <v>0.95</v>
      </c>
      <c r="L190" s="25">
        <f t="shared" si="44"/>
        <v>2.8499999999999996</v>
      </c>
      <c r="M190" s="15">
        <v>1</v>
      </c>
      <c r="N190" s="15">
        <v>1</v>
      </c>
      <c r="P190" s="25">
        <f t="shared" si="39"/>
        <v>2.8499999999999996</v>
      </c>
      <c r="R190" s="4">
        <f t="shared" si="40"/>
        <v>3.8566672981677478E-4</v>
      </c>
      <c r="T190" s="6">
        <f>+R190*(assessment!$J$273*assessment!$E$3)</f>
        <v>2926.1082208483331</v>
      </c>
      <c r="V190" s="7">
        <f>+T190/payroll!F190</f>
        <v>3.2110151230410101E-4</v>
      </c>
      <c r="X190" s="6">
        <f>IF(V190&lt;$X$2,T190, +payroll!F190 * $X$2)</f>
        <v>2926.1082208483331</v>
      </c>
      <c r="Z190" s="6">
        <f t="shared" si="41"/>
        <v>0</v>
      </c>
      <c r="AB190">
        <f t="shared" si="42"/>
        <v>1</v>
      </c>
    </row>
    <row r="191" spans="1:28" outlineLevel="1" x14ac:dyDescent="0.2">
      <c r="A191" t="s">
        <v>309</v>
      </c>
      <c r="B191" t="s">
        <v>310</v>
      </c>
      <c r="D191" s="28">
        <v>1</v>
      </c>
      <c r="E191" s="28">
        <v>1</v>
      </c>
      <c r="F191" s="28">
        <v>0</v>
      </c>
      <c r="G191">
        <f t="shared" si="38"/>
        <v>2</v>
      </c>
      <c r="I191" s="25">
        <f t="shared" si="43"/>
        <v>0.66666666666666663</v>
      </c>
      <c r="J191" s="7">
        <f>+IFR!AD191</f>
        <v>5.0000000000000001E-3</v>
      </c>
      <c r="K191" s="15">
        <f t="shared" si="37"/>
        <v>0.95</v>
      </c>
      <c r="L191" s="25">
        <f t="shared" si="44"/>
        <v>0.6333333333333333</v>
      </c>
      <c r="M191" s="15">
        <v>1</v>
      </c>
      <c r="N191" s="15">
        <v>1</v>
      </c>
      <c r="P191" s="25">
        <f t="shared" si="39"/>
        <v>0.6333333333333333</v>
      </c>
      <c r="R191" s="4">
        <f t="shared" si="40"/>
        <v>8.5703717737061071E-5</v>
      </c>
      <c r="T191" s="6">
        <f>+R191*(assessment!$J$273*assessment!$E$3)</f>
        <v>650.24627129962971</v>
      </c>
      <c r="V191" s="7">
        <f>+T191/payroll!F191</f>
        <v>8.9652605062113307E-4</v>
      </c>
      <c r="X191" s="6">
        <f>IF(V191&lt;$X$2,T191, +payroll!F191 * $X$2)</f>
        <v>650.24627129962971</v>
      </c>
      <c r="Z191" s="6">
        <f t="shared" si="41"/>
        <v>0</v>
      </c>
      <c r="AB191">
        <f t="shared" si="42"/>
        <v>1</v>
      </c>
    </row>
    <row r="192" spans="1:28" outlineLevel="1" x14ac:dyDescent="0.2">
      <c r="A192" t="s">
        <v>311</v>
      </c>
      <c r="B192" t="s">
        <v>312</v>
      </c>
      <c r="D192" s="28">
        <v>0</v>
      </c>
      <c r="E192" s="28">
        <v>0</v>
      </c>
      <c r="F192" s="28">
        <v>0</v>
      </c>
      <c r="G192">
        <f t="shared" si="38"/>
        <v>0</v>
      </c>
      <c r="I192" s="25">
        <f t="shared" si="43"/>
        <v>0</v>
      </c>
      <c r="J192" s="7">
        <f>+IFR!AD192</f>
        <v>0</v>
      </c>
      <c r="K192" s="15">
        <f t="shared" si="37"/>
        <v>0.95</v>
      </c>
      <c r="L192" s="25">
        <f t="shared" si="44"/>
        <v>0</v>
      </c>
      <c r="M192" s="15">
        <v>1</v>
      </c>
      <c r="N192" s="15">
        <v>1</v>
      </c>
      <c r="P192" s="25">
        <f t="shared" si="39"/>
        <v>0</v>
      </c>
      <c r="R192" s="4">
        <f t="shared" si="40"/>
        <v>0</v>
      </c>
      <c r="T192" s="6">
        <f>+R192*(assessment!$J$273*assessment!$E$3)</f>
        <v>0</v>
      </c>
      <c r="V192" s="7">
        <f>+T192/payroll!F192</f>
        <v>0</v>
      </c>
      <c r="X192" s="6">
        <f>IF(V192&lt;$X$2,T192, +payroll!F192 * $X$2)</f>
        <v>0</v>
      </c>
      <c r="Z192" s="6">
        <f t="shared" si="41"/>
        <v>0</v>
      </c>
      <c r="AB192" t="e">
        <f t="shared" si="42"/>
        <v>#DIV/0!</v>
      </c>
    </row>
    <row r="193" spans="1:28" outlineLevel="1" x14ac:dyDescent="0.2">
      <c r="A193" t="s">
        <v>313</v>
      </c>
      <c r="B193" t="s">
        <v>314</v>
      </c>
      <c r="D193" s="28">
        <v>4</v>
      </c>
      <c r="E193" s="28">
        <v>0</v>
      </c>
      <c r="F193" s="28">
        <v>1</v>
      </c>
      <c r="G193">
        <f t="shared" si="38"/>
        <v>5</v>
      </c>
      <c r="I193" s="25">
        <f t="shared" si="43"/>
        <v>1.6666666666666667</v>
      </c>
      <c r="J193" s="7">
        <f>+IFR!AD193</f>
        <v>1.1666666666666667E-2</v>
      </c>
      <c r="K193" s="15">
        <f t="shared" ref="K193:K256" si="45">IF(+J193&lt;$E$268,$I$268,IF(J193&gt;$E$270,$I$270,$I$269))</f>
        <v>0.95</v>
      </c>
      <c r="L193" s="25">
        <f t="shared" si="44"/>
        <v>1.5833333333333333</v>
      </c>
      <c r="M193" s="15">
        <v>1</v>
      </c>
      <c r="N193" s="15">
        <v>1</v>
      </c>
      <c r="P193" s="25">
        <f t="shared" si="39"/>
        <v>1.5833333333333333</v>
      </c>
      <c r="R193" s="4">
        <f t="shared" si="40"/>
        <v>2.1425929434265269E-4</v>
      </c>
      <c r="T193" s="6">
        <f>+R193*(assessment!$J$273*assessment!$E$3)</f>
        <v>1625.6156782490743</v>
      </c>
      <c r="V193" s="7">
        <f>+T193/payroll!F193</f>
        <v>2.0021886326911948E-3</v>
      </c>
      <c r="X193" s="6">
        <f>IF(V193&lt;$X$2,T193, +payroll!F193 * $X$2)</f>
        <v>1625.6156782490743</v>
      </c>
      <c r="Z193" s="6">
        <f t="shared" si="41"/>
        <v>0</v>
      </c>
      <c r="AB193">
        <f t="shared" si="42"/>
        <v>1</v>
      </c>
    </row>
    <row r="194" spans="1:28" outlineLevel="1" x14ac:dyDescent="0.2">
      <c r="A194" t="s">
        <v>315</v>
      </c>
      <c r="B194" t="s">
        <v>316</v>
      </c>
      <c r="D194" s="28">
        <v>0</v>
      </c>
      <c r="E194" s="28">
        <v>0</v>
      </c>
      <c r="F194" s="28">
        <v>0</v>
      </c>
      <c r="G194">
        <f t="shared" si="38"/>
        <v>0</v>
      </c>
      <c r="I194" s="25">
        <f t="shared" si="43"/>
        <v>0</v>
      </c>
      <c r="J194" s="7">
        <f>+IFR!AD194</f>
        <v>0</v>
      </c>
      <c r="K194" s="15">
        <f t="shared" si="45"/>
        <v>0.95</v>
      </c>
      <c r="L194" s="25">
        <f t="shared" si="44"/>
        <v>0</v>
      </c>
      <c r="M194" s="15">
        <v>1</v>
      </c>
      <c r="N194" s="15">
        <v>1</v>
      </c>
      <c r="P194" s="25">
        <f t="shared" si="39"/>
        <v>0</v>
      </c>
      <c r="R194" s="4">
        <f t="shared" si="40"/>
        <v>0</v>
      </c>
      <c r="T194" s="6">
        <f>+R194*(assessment!$J$273*assessment!$E$3)</f>
        <v>0</v>
      </c>
      <c r="V194" s="7">
        <f>+T194/payroll!F194</f>
        <v>0</v>
      </c>
      <c r="X194" s="6">
        <f>IF(V194&lt;$X$2,T194, +payroll!F194 * $X$2)</f>
        <v>0</v>
      </c>
      <c r="Z194" s="6">
        <f t="shared" si="41"/>
        <v>0</v>
      </c>
      <c r="AB194" t="e">
        <f t="shared" si="42"/>
        <v>#DIV/0!</v>
      </c>
    </row>
    <row r="195" spans="1:28" outlineLevel="1" x14ac:dyDescent="0.2">
      <c r="A195" t="s">
        <v>317</v>
      </c>
      <c r="B195" t="s">
        <v>318</v>
      </c>
      <c r="D195" s="28">
        <v>0</v>
      </c>
      <c r="E195" s="28">
        <v>0</v>
      </c>
      <c r="F195" s="28">
        <v>2</v>
      </c>
      <c r="G195">
        <f t="shared" si="38"/>
        <v>2</v>
      </c>
      <c r="I195" s="25">
        <f t="shared" si="43"/>
        <v>0.66666666666666663</v>
      </c>
      <c r="J195" s="7">
        <f>+IFR!AD195</f>
        <v>0.01</v>
      </c>
      <c r="K195" s="15">
        <f t="shared" si="45"/>
        <v>0.95</v>
      </c>
      <c r="L195" s="25">
        <f t="shared" si="44"/>
        <v>0.6333333333333333</v>
      </c>
      <c r="M195" s="15">
        <v>1</v>
      </c>
      <c r="N195" s="15">
        <v>1</v>
      </c>
      <c r="P195" s="25">
        <f t="shared" si="39"/>
        <v>0.6333333333333333</v>
      </c>
      <c r="R195" s="4">
        <f t="shared" si="40"/>
        <v>8.5703717737061071E-5</v>
      </c>
      <c r="T195" s="6">
        <f>+R195*(assessment!$J$273*assessment!$E$3)</f>
        <v>650.24627129962971</v>
      </c>
      <c r="V195" s="7">
        <f>+T195/payroll!F195</f>
        <v>1.6783388685381571E-3</v>
      </c>
      <c r="X195" s="6">
        <f>IF(V195&lt;$X$2,T195, +payroll!F195 * $X$2)</f>
        <v>650.24627129962971</v>
      </c>
      <c r="Z195" s="6">
        <f t="shared" si="41"/>
        <v>0</v>
      </c>
      <c r="AB195">
        <f t="shared" si="42"/>
        <v>1</v>
      </c>
    </row>
    <row r="196" spans="1:28" outlineLevel="1" x14ac:dyDescent="0.2">
      <c r="A196" t="s">
        <v>319</v>
      </c>
      <c r="B196" t="s">
        <v>320</v>
      </c>
      <c r="D196" s="28">
        <v>0</v>
      </c>
      <c r="E196" s="28">
        <v>0</v>
      </c>
      <c r="F196" s="28">
        <v>0</v>
      </c>
      <c r="G196">
        <f t="shared" si="38"/>
        <v>0</v>
      </c>
      <c r="I196" s="25">
        <f t="shared" si="43"/>
        <v>0</v>
      </c>
      <c r="J196" s="7">
        <f>+IFR!AD196</f>
        <v>0</v>
      </c>
      <c r="K196" s="15">
        <f t="shared" si="45"/>
        <v>0.95</v>
      </c>
      <c r="L196" s="25">
        <f t="shared" si="44"/>
        <v>0</v>
      </c>
      <c r="M196" s="15">
        <v>1</v>
      </c>
      <c r="N196" s="15">
        <v>1</v>
      </c>
      <c r="P196" s="25">
        <f t="shared" si="39"/>
        <v>0</v>
      </c>
      <c r="R196" s="4">
        <f t="shared" si="40"/>
        <v>0</v>
      </c>
      <c r="T196" s="6">
        <f>+R196*(assessment!$J$273*assessment!$E$3)</f>
        <v>0</v>
      </c>
      <c r="V196" s="7">
        <f>+T196/payroll!F196</f>
        <v>0</v>
      </c>
      <c r="X196" s="6">
        <f>IF(V196&lt;$X$2,T196, +payroll!F196 * $X$2)</f>
        <v>0</v>
      </c>
      <c r="Z196" s="6">
        <f t="shared" si="41"/>
        <v>0</v>
      </c>
      <c r="AB196" t="e">
        <f t="shared" si="42"/>
        <v>#DIV/0!</v>
      </c>
    </row>
    <row r="197" spans="1:28" outlineLevel="1" x14ac:dyDescent="0.2">
      <c r="A197" t="s">
        <v>321</v>
      </c>
      <c r="B197" t="s">
        <v>322</v>
      </c>
      <c r="D197" s="28">
        <v>0</v>
      </c>
      <c r="E197" s="28">
        <v>0</v>
      </c>
      <c r="F197" s="28">
        <v>0</v>
      </c>
      <c r="G197">
        <f t="shared" si="38"/>
        <v>0</v>
      </c>
      <c r="I197" s="25">
        <f t="shared" si="43"/>
        <v>0</v>
      </c>
      <c r="J197" s="7">
        <f>+IFR!AD197</f>
        <v>0</v>
      </c>
      <c r="K197" s="15">
        <f t="shared" si="45"/>
        <v>0.95</v>
      </c>
      <c r="L197" s="25">
        <f t="shared" si="44"/>
        <v>0</v>
      </c>
      <c r="M197" s="15">
        <v>1</v>
      </c>
      <c r="N197" s="15">
        <v>1</v>
      </c>
      <c r="P197" s="25">
        <f t="shared" si="39"/>
        <v>0</v>
      </c>
      <c r="R197" s="4">
        <f t="shared" si="40"/>
        <v>0</v>
      </c>
      <c r="T197" s="6">
        <f>+R197*(assessment!$J$273*assessment!$E$3)</f>
        <v>0</v>
      </c>
      <c r="V197" s="7">
        <f>+T197/payroll!F197</f>
        <v>0</v>
      </c>
      <c r="X197" s="6">
        <f>IF(V197&lt;$X$2,T197, +payroll!F197 * $X$2)</f>
        <v>0</v>
      </c>
      <c r="Z197" s="6">
        <f t="shared" si="41"/>
        <v>0</v>
      </c>
      <c r="AB197" t="e">
        <f t="shared" si="42"/>
        <v>#DIV/0!</v>
      </c>
    </row>
    <row r="198" spans="1:28" outlineLevel="1" x14ac:dyDescent="0.2">
      <c r="A198" t="s">
        <v>323</v>
      </c>
      <c r="B198" t="s">
        <v>324</v>
      </c>
      <c r="D198" s="28">
        <v>0</v>
      </c>
      <c r="E198" s="28">
        <v>0</v>
      </c>
      <c r="F198" s="28">
        <v>0</v>
      </c>
      <c r="G198">
        <f t="shared" si="38"/>
        <v>0</v>
      </c>
      <c r="I198" s="25">
        <f t="shared" si="43"/>
        <v>0</v>
      </c>
      <c r="J198" s="7">
        <f>+IFR!AD198</f>
        <v>0</v>
      </c>
      <c r="K198" s="15">
        <f t="shared" si="45"/>
        <v>0.95</v>
      </c>
      <c r="L198" s="25">
        <f t="shared" si="44"/>
        <v>0</v>
      </c>
      <c r="M198" s="15">
        <v>1</v>
      </c>
      <c r="N198" s="15">
        <v>1</v>
      </c>
      <c r="P198" s="25">
        <f t="shared" si="39"/>
        <v>0</v>
      </c>
      <c r="R198" s="4">
        <f t="shared" si="40"/>
        <v>0</v>
      </c>
      <c r="T198" s="6">
        <f>+R198*(assessment!$J$273*assessment!$E$3)</f>
        <v>0</v>
      </c>
      <c r="V198" s="7">
        <f>+T198/payroll!F198</f>
        <v>0</v>
      </c>
      <c r="X198" s="6">
        <f>IF(V198&lt;$X$2,T198, +payroll!F198 * $X$2)</f>
        <v>0</v>
      </c>
      <c r="Z198" s="6">
        <f t="shared" si="41"/>
        <v>0</v>
      </c>
      <c r="AB198" t="e">
        <f t="shared" si="42"/>
        <v>#DIV/0!</v>
      </c>
    </row>
    <row r="199" spans="1:28" outlineLevel="1" x14ac:dyDescent="0.2">
      <c r="A199" t="s">
        <v>325</v>
      </c>
      <c r="B199" t="s">
        <v>326</v>
      </c>
      <c r="D199" s="28">
        <v>0</v>
      </c>
      <c r="E199" s="28">
        <v>0</v>
      </c>
      <c r="F199" s="28">
        <v>0</v>
      </c>
      <c r="G199">
        <f t="shared" si="38"/>
        <v>0</v>
      </c>
      <c r="I199" s="25">
        <f t="shared" si="43"/>
        <v>0</v>
      </c>
      <c r="J199" s="7">
        <f>+IFR!AD199</f>
        <v>0</v>
      </c>
      <c r="K199" s="15">
        <f t="shared" si="45"/>
        <v>0.95</v>
      </c>
      <c r="L199" s="25">
        <f t="shared" si="44"/>
        <v>0</v>
      </c>
      <c r="M199" s="15">
        <v>1</v>
      </c>
      <c r="N199" s="15">
        <v>1</v>
      </c>
      <c r="P199" s="25">
        <f t="shared" si="39"/>
        <v>0</v>
      </c>
      <c r="R199" s="4">
        <f t="shared" ref="R199:R230" si="46">+P199/$P$265</f>
        <v>0</v>
      </c>
      <c r="T199" s="6">
        <f>+R199*(assessment!$J$273*assessment!$E$3)</f>
        <v>0</v>
      </c>
      <c r="V199" s="7">
        <f>+T199/payroll!F199</f>
        <v>0</v>
      </c>
      <c r="X199" s="6">
        <f>IF(V199&lt;$X$2,T199, +payroll!F199 * $X$2)</f>
        <v>0</v>
      </c>
      <c r="Z199" s="6">
        <f t="shared" si="41"/>
        <v>0</v>
      </c>
      <c r="AB199" t="e">
        <f t="shared" si="42"/>
        <v>#DIV/0!</v>
      </c>
    </row>
    <row r="200" spans="1:28" outlineLevel="1" x14ac:dyDescent="0.2">
      <c r="A200" t="s">
        <v>327</v>
      </c>
      <c r="B200" t="s">
        <v>328</v>
      </c>
      <c r="D200" s="28">
        <v>2</v>
      </c>
      <c r="E200" s="28">
        <v>1</v>
      </c>
      <c r="F200" s="28">
        <v>0</v>
      </c>
      <c r="G200">
        <f t="shared" si="38"/>
        <v>3</v>
      </c>
      <c r="I200" s="25">
        <f t="shared" si="43"/>
        <v>1</v>
      </c>
      <c r="J200" s="7">
        <f>+IFR!AD200</f>
        <v>6.3044936284372905E-3</v>
      </c>
      <c r="K200" s="15">
        <f t="shared" si="45"/>
        <v>0.95</v>
      </c>
      <c r="L200" s="25">
        <f t="shared" si="44"/>
        <v>0.95</v>
      </c>
      <c r="M200" s="15">
        <v>1</v>
      </c>
      <c r="N200" s="15">
        <v>1</v>
      </c>
      <c r="P200" s="25">
        <f t="shared" si="39"/>
        <v>0.95</v>
      </c>
      <c r="R200" s="4">
        <f t="shared" si="46"/>
        <v>1.2855557660559162E-4</v>
      </c>
      <c r="T200" s="6">
        <f>+R200*(assessment!$J$273*assessment!$E$3)</f>
        <v>975.36940694944462</v>
      </c>
      <c r="V200" s="7">
        <f>+T200/payroll!F200</f>
        <v>2.2245148426359063E-4</v>
      </c>
      <c r="X200" s="6">
        <f>IF(V200&lt;$X$2,T200, +payroll!F200 * $X$2)</f>
        <v>975.36940694944462</v>
      </c>
      <c r="Z200" s="6">
        <f t="shared" si="41"/>
        <v>0</v>
      </c>
      <c r="AB200">
        <f t="shared" si="42"/>
        <v>1</v>
      </c>
    </row>
    <row r="201" spans="1:28" outlineLevel="1" x14ac:dyDescent="0.2">
      <c r="A201" t="s">
        <v>329</v>
      </c>
      <c r="B201" t="s">
        <v>330</v>
      </c>
      <c r="D201" s="28">
        <v>0</v>
      </c>
      <c r="E201" s="28">
        <v>0</v>
      </c>
      <c r="F201" s="28">
        <v>2</v>
      </c>
      <c r="G201">
        <f t="shared" si="38"/>
        <v>2</v>
      </c>
      <c r="I201" s="25">
        <f t="shared" si="43"/>
        <v>0.66666666666666663</v>
      </c>
      <c r="J201" s="7">
        <f>+IFR!AD201</f>
        <v>0.01</v>
      </c>
      <c r="K201" s="15">
        <f t="shared" si="45"/>
        <v>0.95</v>
      </c>
      <c r="L201" s="25">
        <f t="shared" si="44"/>
        <v>0.6333333333333333</v>
      </c>
      <c r="M201" s="15">
        <v>1</v>
      </c>
      <c r="N201" s="15">
        <v>1</v>
      </c>
      <c r="P201" s="25">
        <f t="shared" si="39"/>
        <v>0.6333333333333333</v>
      </c>
      <c r="R201" s="4">
        <f t="shared" si="46"/>
        <v>8.5703717737061071E-5</v>
      </c>
      <c r="T201" s="6">
        <f>+R201*(assessment!$J$273*assessment!$E$3)</f>
        <v>650.24627129962971</v>
      </c>
      <c r="V201" s="7">
        <f>+T201/payroll!F201</f>
        <v>1.0528719419027703E-3</v>
      </c>
      <c r="X201" s="6">
        <f>IF(V201&lt;$X$2,T201, +payroll!F201 * $X$2)</f>
        <v>650.24627129962971</v>
      </c>
      <c r="Z201" s="6">
        <f t="shared" si="41"/>
        <v>0</v>
      </c>
      <c r="AB201">
        <f t="shared" si="42"/>
        <v>1</v>
      </c>
    </row>
    <row r="202" spans="1:28" outlineLevel="1" x14ac:dyDescent="0.2">
      <c r="A202" t="s">
        <v>331</v>
      </c>
      <c r="B202" t="s">
        <v>332</v>
      </c>
      <c r="D202" s="28">
        <v>0</v>
      </c>
      <c r="E202" s="28">
        <v>2</v>
      </c>
      <c r="F202" s="28">
        <v>1</v>
      </c>
      <c r="G202">
        <f t="shared" si="38"/>
        <v>3</v>
      </c>
      <c r="I202" s="25">
        <f t="shared" si="43"/>
        <v>1</v>
      </c>
      <c r="J202" s="7">
        <f>+IFR!AD202</f>
        <v>1.1666666666666667E-2</v>
      </c>
      <c r="K202" s="15">
        <f t="shared" si="45"/>
        <v>0.95</v>
      </c>
      <c r="L202" s="25">
        <f t="shared" si="44"/>
        <v>0.95</v>
      </c>
      <c r="M202" s="15">
        <v>1</v>
      </c>
      <c r="N202" s="15">
        <v>1</v>
      </c>
      <c r="P202" s="25">
        <f t="shared" si="39"/>
        <v>0.95</v>
      </c>
      <c r="R202" s="4">
        <f t="shared" si="46"/>
        <v>1.2855557660559162E-4</v>
      </c>
      <c r="T202" s="6">
        <f>+R202*(assessment!$J$273*assessment!$E$3)</f>
        <v>975.36940694944462</v>
      </c>
      <c r="V202" s="7">
        <f>+T202/payroll!F202</f>
        <v>3.5610800828229461E-4</v>
      </c>
      <c r="X202" s="6">
        <f>IF(V202&lt;$X$2,T202, +payroll!F202 * $X$2)</f>
        <v>975.36940694944462</v>
      </c>
      <c r="Z202" s="6">
        <f t="shared" si="41"/>
        <v>0</v>
      </c>
      <c r="AB202">
        <f t="shared" si="42"/>
        <v>1</v>
      </c>
    </row>
    <row r="203" spans="1:28" outlineLevel="1" x14ac:dyDescent="0.2">
      <c r="A203" t="s">
        <v>333</v>
      </c>
      <c r="B203" t="s">
        <v>334</v>
      </c>
      <c r="D203" s="28">
        <v>0</v>
      </c>
      <c r="E203" s="28">
        <v>0</v>
      </c>
      <c r="F203" s="28">
        <v>0</v>
      </c>
      <c r="G203">
        <f t="shared" si="38"/>
        <v>0</v>
      </c>
      <c r="I203" s="25">
        <f t="shared" si="43"/>
        <v>0</v>
      </c>
      <c r="J203" s="7">
        <f>+IFR!AD203</f>
        <v>0</v>
      </c>
      <c r="K203" s="15">
        <f t="shared" si="45"/>
        <v>0.95</v>
      </c>
      <c r="L203" s="25">
        <f t="shared" si="44"/>
        <v>0</v>
      </c>
      <c r="M203" s="15">
        <v>1</v>
      </c>
      <c r="N203" s="15">
        <v>1</v>
      </c>
      <c r="P203" s="25">
        <f t="shared" si="39"/>
        <v>0</v>
      </c>
      <c r="R203" s="4">
        <f t="shared" si="46"/>
        <v>0</v>
      </c>
      <c r="T203" s="6">
        <f>+R203*(assessment!$J$273*assessment!$E$3)</f>
        <v>0</v>
      </c>
      <c r="V203" s="7">
        <f>+T203/payroll!F203</f>
        <v>0</v>
      </c>
      <c r="X203" s="6">
        <f>IF(V203&lt;$X$2,T203, +payroll!F203 * $X$2)</f>
        <v>0</v>
      </c>
      <c r="Z203" s="6">
        <f t="shared" si="41"/>
        <v>0</v>
      </c>
      <c r="AB203" t="e">
        <f t="shared" si="42"/>
        <v>#DIV/0!</v>
      </c>
    </row>
    <row r="204" spans="1:28" outlineLevel="1" x14ac:dyDescent="0.2">
      <c r="A204" t="s">
        <v>335</v>
      </c>
      <c r="B204" t="s">
        <v>336</v>
      </c>
      <c r="D204" s="28">
        <v>0</v>
      </c>
      <c r="E204" s="28">
        <v>0</v>
      </c>
      <c r="F204" s="28">
        <v>0</v>
      </c>
      <c r="G204">
        <f t="shared" si="38"/>
        <v>0</v>
      </c>
      <c r="I204" s="25">
        <f t="shared" si="43"/>
        <v>0</v>
      </c>
      <c r="J204" s="7">
        <f>+IFR!AD204</f>
        <v>0</v>
      </c>
      <c r="K204" s="15">
        <f t="shared" si="45"/>
        <v>0.95</v>
      </c>
      <c r="L204" s="25">
        <f t="shared" si="44"/>
        <v>0</v>
      </c>
      <c r="M204" s="15">
        <v>1</v>
      </c>
      <c r="N204" s="15">
        <v>1</v>
      </c>
      <c r="P204" s="25">
        <f t="shared" si="39"/>
        <v>0</v>
      </c>
      <c r="R204" s="4">
        <f t="shared" si="46"/>
        <v>0</v>
      </c>
      <c r="T204" s="6">
        <f>+R204*(assessment!$J$273*assessment!$E$3)</f>
        <v>0</v>
      </c>
      <c r="V204" s="7">
        <f>+T204/payroll!F204</f>
        <v>0</v>
      </c>
      <c r="X204" s="6">
        <f>IF(V204&lt;$X$2,T204, +payroll!F204 * $X$2)</f>
        <v>0</v>
      </c>
      <c r="Z204" s="6">
        <f t="shared" si="41"/>
        <v>0</v>
      </c>
      <c r="AB204" t="e">
        <f t="shared" si="42"/>
        <v>#DIV/0!</v>
      </c>
    </row>
    <row r="205" spans="1:28" outlineLevel="1" x14ac:dyDescent="0.2">
      <c r="A205" t="s">
        <v>515</v>
      </c>
      <c r="B205" t="s">
        <v>513</v>
      </c>
      <c r="D205" s="28">
        <v>0</v>
      </c>
      <c r="E205" s="28">
        <v>0</v>
      </c>
      <c r="F205" s="28">
        <v>0</v>
      </c>
      <c r="G205">
        <f>SUM(D205:F205)</f>
        <v>0</v>
      </c>
      <c r="I205" s="25">
        <f>AVERAGE(D205:F205)</f>
        <v>0</v>
      </c>
      <c r="J205" s="7">
        <f>+IFR!AD205</f>
        <v>0</v>
      </c>
      <c r="K205" s="15">
        <f t="shared" si="45"/>
        <v>0.95</v>
      </c>
      <c r="L205" s="25">
        <f>+I205*K205</f>
        <v>0</v>
      </c>
      <c r="M205" s="15">
        <v>1</v>
      </c>
      <c r="N205" s="15">
        <v>1</v>
      </c>
      <c r="P205" s="25">
        <f>+L205*M205*N205</f>
        <v>0</v>
      </c>
      <c r="R205" s="4">
        <f t="shared" si="46"/>
        <v>0</v>
      </c>
      <c r="T205" s="6">
        <f>+R205*(assessment!$J$273*assessment!$E$3)</f>
        <v>0</v>
      </c>
      <c r="V205" s="7">
        <f>+T205/payroll!F205</f>
        <v>0</v>
      </c>
      <c r="X205" s="6">
        <f>IF(V205&lt;$X$2,T205, +payroll!F205 * $X$2)</f>
        <v>0</v>
      </c>
      <c r="Z205" s="6">
        <f>+T205-X205</f>
        <v>0</v>
      </c>
      <c r="AB205" t="e">
        <f>+X205/T205</f>
        <v>#DIV/0!</v>
      </c>
    </row>
    <row r="206" spans="1:28" outlineLevel="1" x14ac:dyDescent="0.2">
      <c r="A206" t="s">
        <v>337</v>
      </c>
      <c r="B206" t="s">
        <v>338</v>
      </c>
      <c r="D206" s="28">
        <v>0</v>
      </c>
      <c r="E206" s="28">
        <v>0</v>
      </c>
      <c r="F206" s="28">
        <v>0</v>
      </c>
      <c r="G206">
        <f t="shared" si="38"/>
        <v>0</v>
      </c>
      <c r="I206" s="25">
        <f t="shared" si="43"/>
        <v>0</v>
      </c>
      <c r="J206" s="7">
        <f>+IFR!AD206</f>
        <v>0</v>
      </c>
      <c r="K206" s="15">
        <f t="shared" si="45"/>
        <v>0.95</v>
      </c>
      <c r="L206" s="25">
        <f t="shared" si="44"/>
        <v>0</v>
      </c>
      <c r="M206" s="15">
        <v>1</v>
      </c>
      <c r="N206" s="15">
        <v>1</v>
      </c>
      <c r="P206" s="25">
        <f t="shared" si="39"/>
        <v>0</v>
      </c>
      <c r="R206" s="4">
        <f t="shared" si="46"/>
        <v>0</v>
      </c>
      <c r="T206" s="6">
        <f>+R206*(assessment!$J$273*assessment!$E$3)</f>
        <v>0</v>
      </c>
      <c r="V206" s="7">
        <f>+T206/payroll!F206</f>
        <v>0</v>
      </c>
      <c r="X206" s="6">
        <f>IF(V206&lt;$X$2,T206, +payroll!F206 * $X$2)</f>
        <v>0</v>
      </c>
      <c r="Z206" s="6">
        <f t="shared" si="41"/>
        <v>0</v>
      </c>
      <c r="AB206" t="e">
        <f t="shared" si="42"/>
        <v>#DIV/0!</v>
      </c>
    </row>
    <row r="207" spans="1:28" outlineLevel="1" x14ac:dyDescent="0.2">
      <c r="A207" t="s">
        <v>339</v>
      </c>
      <c r="B207" t="s">
        <v>340</v>
      </c>
      <c r="D207" s="28">
        <v>2</v>
      </c>
      <c r="E207" s="28">
        <v>0</v>
      </c>
      <c r="F207" s="28">
        <v>0</v>
      </c>
      <c r="G207">
        <f t="shared" si="38"/>
        <v>2</v>
      </c>
      <c r="I207" s="25">
        <f t="shared" si="43"/>
        <v>0.66666666666666663</v>
      </c>
      <c r="J207" s="7">
        <f>+IFR!AD207</f>
        <v>3.3333333333333335E-3</v>
      </c>
      <c r="K207" s="15">
        <f t="shared" si="45"/>
        <v>0.95</v>
      </c>
      <c r="L207" s="25">
        <f t="shared" si="44"/>
        <v>0.6333333333333333</v>
      </c>
      <c r="M207" s="15">
        <v>1</v>
      </c>
      <c r="N207" s="15">
        <v>1</v>
      </c>
      <c r="P207" s="25">
        <f t="shared" si="39"/>
        <v>0.6333333333333333</v>
      </c>
      <c r="R207" s="4">
        <f t="shared" si="46"/>
        <v>8.5703717737061071E-5</v>
      </c>
      <c r="T207" s="6">
        <f>+R207*(assessment!$J$273*assessment!$E$3)</f>
        <v>650.24627129962971</v>
      </c>
      <c r="V207" s="7">
        <f>+T207/payroll!F207</f>
        <v>7.6998636738158063E-4</v>
      </c>
      <c r="X207" s="6">
        <f>IF(V207&lt;$X$2,T207, +payroll!F207 * $X$2)</f>
        <v>650.24627129962971</v>
      </c>
      <c r="Z207" s="6">
        <f t="shared" si="41"/>
        <v>0</v>
      </c>
      <c r="AB207">
        <f t="shared" si="42"/>
        <v>1</v>
      </c>
    </row>
    <row r="208" spans="1:28" outlineLevel="1" x14ac:dyDescent="0.2">
      <c r="A208" t="s">
        <v>341</v>
      </c>
      <c r="B208" t="s">
        <v>342</v>
      </c>
      <c r="D208" s="28">
        <v>0</v>
      </c>
      <c r="E208" s="28">
        <v>0</v>
      </c>
      <c r="F208" s="28">
        <v>0</v>
      </c>
      <c r="G208">
        <f t="shared" si="38"/>
        <v>0</v>
      </c>
      <c r="I208" s="25">
        <f t="shared" si="43"/>
        <v>0</v>
      </c>
      <c r="J208" s="7">
        <f>+IFR!AD208</f>
        <v>0</v>
      </c>
      <c r="K208" s="15">
        <f t="shared" si="45"/>
        <v>0.95</v>
      </c>
      <c r="L208" s="25">
        <f t="shared" si="44"/>
        <v>0</v>
      </c>
      <c r="M208" s="15">
        <v>1</v>
      </c>
      <c r="N208" s="15">
        <v>1</v>
      </c>
      <c r="P208" s="25">
        <f t="shared" si="39"/>
        <v>0</v>
      </c>
      <c r="R208" s="4">
        <f t="shared" si="46"/>
        <v>0</v>
      </c>
      <c r="T208" s="6">
        <f>+R208*(assessment!$J$273*assessment!$E$3)</f>
        <v>0</v>
      </c>
      <c r="V208" s="7">
        <f>+T208/payroll!F208</f>
        <v>0</v>
      </c>
      <c r="X208" s="6">
        <f>IF(V208&lt;$X$2,T208, +payroll!F208 * $X$2)</f>
        <v>0</v>
      </c>
      <c r="Z208" s="6">
        <f t="shared" si="41"/>
        <v>0</v>
      </c>
      <c r="AB208" t="e">
        <f t="shared" si="42"/>
        <v>#DIV/0!</v>
      </c>
    </row>
    <row r="209" spans="1:28" outlineLevel="1" x14ac:dyDescent="0.2">
      <c r="A209" t="s">
        <v>343</v>
      </c>
      <c r="B209" t="s">
        <v>344</v>
      </c>
      <c r="D209" s="28">
        <v>0</v>
      </c>
      <c r="E209" s="28">
        <v>0</v>
      </c>
      <c r="F209" s="28">
        <v>0</v>
      </c>
      <c r="G209">
        <f t="shared" si="38"/>
        <v>0</v>
      </c>
      <c r="I209" s="25">
        <f t="shared" si="43"/>
        <v>0</v>
      </c>
      <c r="J209" s="7">
        <f>+IFR!AD209</f>
        <v>0</v>
      </c>
      <c r="K209" s="15">
        <f t="shared" si="45"/>
        <v>0.95</v>
      </c>
      <c r="L209" s="25">
        <f t="shared" si="44"/>
        <v>0</v>
      </c>
      <c r="M209" s="15">
        <v>1</v>
      </c>
      <c r="N209" s="15">
        <v>1</v>
      </c>
      <c r="P209" s="25">
        <f t="shared" si="39"/>
        <v>0</v>
      </c>
      <c r="R209" s="4">
        <f t="shared" si="46"/>
        <v>0</v>
      </c>
      <c r="T209" s="6">
        <f>+R209*(assessment!$J$273*assessment!$E$3)</f>
        <v>0</v>
      </c>
      <c r="V209" s="7">
        <f>+T209/payroll!F209</f>
        <v>0</v>
      </c>
      <c r="X209" s="6">
        <f>IF(V209&lt;$X$2,T209, +payroll!F209 * $X$2)</f>
        <v>0</v>
      </c>
      <c r="Z209" s="6">
        <f t="shared" si="41"/>
        <v>0</v>
      </c>
      <c r="AB209" t="e">
        <f t="shared" si="42"/>
        <v>#DIV/0!</v>
      </c>
    </row>
    <row r="210" spans="1:28" outlineLevel="1" x14ac:dyDescent="0.2">
      <c r="A210" t="s">
        <v>345</v>
      </c>
      <c r="B210" t="s">
        <v>346</v>
      </c>
      <c r="D210" s="28">
        <v>1</v>
      </c>
      <c r="E210" s="28">
        <v>0</v>
      </c>
      <c r="F210" s="28">
        <v>0</v>
      </c>
      <c r="G210">
        <f t="shared" si="38"/>
        <v>1</v>
      </c>
      <c r="I210" s="25">
        <f t="shared" si="43"/>
        <v>0.33333333333333331</v>
      </c>
      <c r="J210" s="7">
        <f>+IFR!AD210</f>
        <v>1.6666666666666668E-3</v>
      </c>
      <c r="K210" s="15">
        <f t="shared" si="45"/>
        <v>0.95</v>
      </c>
      <c r="L210" s="25">
        <f t="shared" si="44"/>
        <v>0.31666666666666665</v>
      </c>
      <c r="M210" s="15">
        <v>1</v>
      </c>
      <c r="N210" s="15">
        <v>1</v>
      </c>
      <c r="P210" s="25">
        <f t="shared" si="39"/>
        <v>0.31666666666666665</v>
      </c>
      <c r="R210" s="4">
        <f t="shared" si="46"/>
        <v>4.2851858868530536E-5</v>
      </c>
      <c r="T210" s="6">
        <f>+R210*(assessment!$J$273*assessment!$E$3)</f>
        <v>325.12313564981486</v>
      </c>
      <c r="V210" s="7">
        <f>+T210/payroll!F210</f>
        <v>2.1460608956340029E-4</v>
      </c>
      <c r="X210" s="6">
        <f>IF(V210&lt;$X$2,T210, +payroll!F210 * $X$2)</f>
        <v>325.12313564981486</v>
      </c>
      <c r="Z210" s="6">
        <f t="shared" si="41"/>
        <v>0</v>
      </c>
      <c r="AB210">
        <f t="shared" si="42"/>
        <v>1</v>
      </c>
    </row>
    <row r="211" spans="1:28" outlineLevel="1" x14ac:dyDescent="0.2">
      <c r="A211" t="s">
        <v>347</v>
      </c>
      <c r="B211" t="s">
        <v>348</v>
      </c>
      <c r="D211" s="28">
        <v>0</v>
      </c>
      <c r="E211" s="28">
        <v>0</v>
      </c>
      <c r="F211" s="28">
        <v>1</v>
      </c>
      <c r="G211">
        <f t="shared" si="38"/>
        <v>1</v>
      </c>
      <c r="I211" s="25">
        <f t="shared" si="43"/>
        <v>0.33333333333333331</v>
      </c>
      <c r="J211" s="7">
        <f>+IFR!AD211</f>
        <v>5.0000000000000001E-3</v>
      </c>
      <c r="K211" s="15">
        <f t="shared" si="45"/>
        <v>0.95</v>
      </c>
      <c r="L211" s="25">
        <f t="shared" si="44"/>
        <v>0.31666666666666665</v>
      </c>
      <c r="M211" s="15">
        <v>1</v>
      </c>
      <c r="N211" s="15">
        <v>1</v>
      </c>
      <c r="P211" s="25">
        <f t="shared" si="39"/>
        <v>0.31666666666666665</v>
      </c>
      <c r="R211" s="4">
        <f t="shared" si="46"/>
        <v>4.2851858868530536E-5</v>
      </c>
      <c r="T211" s="6">
        <f>+R211*(assessment!$J$273*assessment!$E$3)</f>
        <v>325.12313564981486</v>
      </c>
      <c r="V211" s="7">
        <f>+T211/payroll!F211</f>
        <v>2.2450278386619527E-4</v>
      </c>
      <c r="X211" s="6">
        <f>IF(V211&lt;$X$2,T211, +payroll!F211 * $X$2)</f>
        <v>325.12313564981486</v>
      </c>
      <c r="Z211" s="6">
        <f t="shared" si="41"/>
        <v>0</v>
      </c>
      <c r="AB211">
        <f t="shared" si="42"/>
        <v>1</v>
      </c>
    </row>
    <row r="212" spans="1:28" outlineLevel="1" x14ac:dyDescent="0.2">
      <c r="A212" t="s">
        <v>349</v>
      </c>
      <c r="B212" t="s">
        <v>350</v>
      </c>
      <c r="D212" s="28">
        <v>1</v>
      </c>
      <c r="E212" s="28">
        <v>2</v>
      </c>
      <c r="F212" s="28">
        <v>0</v>
      </c>
      <c r="G212">
        <f t="shared" si="38"/>
        <v>3</v>
      </c>
      <c r="I212" s="25">
        <f t="shared" si="43"/>
        <v>1</v>
      </c>
      <c r="J212" s="7">
        <f>+IFR!AD212</f>
        <v>8.3333333333333332E-3</v>
      </c>
      <c r="K212" s="15">
        <f t="shared" si="45"/>
        <v>0.95</v>
      </c>
      <c r="L212" s="25">
        <f t="shared" si="44"/>
        <v>0.95</v>
      </c>
      <c r="M212" s="15">
        <v>1</v>
      </c>
      <c r="N212" s="15">
        <v>1</v>
      </c>
      <c r="P212" s="25">
        <f t="shared" si="39"/>
        <v>0.95</v>
      </c>
      <c r="R212" s="4">
        <f t="shared" si="46"/>
        <v>1.2855557660559162E-4</v>
      </c>
      <c r="T212" s="6">
        <f>+R212*(assessment!$J$273*assessment!$E$3)</f>
        <v>975.36940694944462</v>
      </c>
      <c r="V212" s="7">
        <f>+T212/payroll!F212</f>
        <v>1.7549710743238311E-3</v>
      </c>
      <c r="X212" s="6">
        <f>IF(V212&lt;$X$2,T212, +payroll!F212 * $X$2)</f>
        <v>975.36940694944462</v>
      </c>
      <c r="Z212" s="6">
        <f t="shared" si="41"/>
        <v>0</v>
      </c>
      <c r="AB212">
        <f t="shared" si="42"/>
        <v>1</v>
      </c>
    </row>
    <row r="213" spans="1:28" outlineLevel="1" x14ac:dyDescent="0.2">
      <c r="A213" t="s">
        <v>351</v>
      </c>
      <c r="B213" t="s">
        <v>352</v>
      </c>
      <c r="D213" s="28">
        <v>3</v>
      </c>
      <c r="E213" s="28">
        <v>3</v>
      </c>
      <c r="F213" s="28">
        <v>4</v>
      </c>
      <c r="G213">
        <f t="shared" si="38"/>
        <v>10</v>
      </c>
      <c r="I213" s="25">
        <f t="shared" si="43"/>
        <v>3.3333333333333335</v>
      </c>
      <c r="J213" s="7">
        <f>+IFR!AD213</f>
        <v>2.0865146679355028E-2</v>
      </c>
      <c r="K213" s="15">
        <f t="shared" si="45"/>
        <v>0.95</v>
      </c>
      <c r="L213" s="25">
        <f t="shared" si="44"/>
        <v>3.1666666666666665</v>
      </c>
      <c r="M213" s="15">
        <v>1</v>
      </c>
      <c r="N213" s="15">
        <v>1</v>
      </c>
      <c r="P213" s="25">
        <f t="shared" si="39"/>
        <v>3.1666666666666665</v>
      </c>
      <c r="R213" s="4">
        <f t="shared" si="46"/>
        <v>4.2851858868530538E-4</v>
      </c>
      <c r="T213" s="6">
        <f>+R213*(assessment!$J$273*assessment!$E$3)</f>
        <v>3251.2313564981487</v>
      </c>
      <c r="V213" s="7">
        <f>+T213/payroll!F213</f>
        <v>5.3611675447045844E-4</v>
      </c>
      <c r="X213" s="6">
        <f>IF(V213&lt;$X$2,T213, +payroll!F213 * $X$2)</f>
        <v>3251.2313564981487</v>
      </c>
      <c r="Z213" s="6">
        <f t="shared" si="41"/>
        <v>0</v>
      </c>
      <c r="AB213">
        <f t="shared" si="42"/>
        <v>1</v>
      </c>
    </row>
    <row r="214" spans="1:28" outlineLevel="1" x14ac:dyDescent="0.2">
      <c r="A214" t="s">
        <v>494</v>
      </c>
      <c r="B214" t="s">
        <v>356</v>
      </c>
      <c r="D214" s="28">
        <v>0</v>
      </c>
      <c r="E214" s="28">
        <v>0</v>
      </c>
      <c r="F214" s="28">
        <v>0</v>
      </c>
      <c r="G214">
        <f>SUM(D214:F214)</f>
        <v>0</v>
      </c>
      <c r="I214" s="25">
        <f>AVERAGE(D214:F214)</f>
        <v>0</v>
      </c>
      <c r="J214" s="7">
        <f>+IFR!AD214</f>
        <v>0</v>
      </c>
      <c r="K214" s="15">
        <f t="shared" si="45"/>
        <v>0.95</v>
      </c>
      <c r="L214" s="25">
        <f>+I214*K214</f>
        <v>0</v>
      </c>
      <c r="M214" s="15">
        <v>1</v>
      </c>
      <c r="N214" s="15">
        <v>1</v>
      </c>
      <c r="P214" s="25">
        <f>+L214*M214*N214</f>
        <v>0</v>
      </c>
      <c r="R214" s="4">
        <f t="shared" si="46"/>
        <v>0</v>
      </c>
      <c r="T214" s="6">
        <f>+R214*(assessment!$J$273*assessment!$E$3)</f>
        <v>0</v>
      </c>
      <c r="V214" s="7">
        <f>+T214/payroll!F214</f>
        <v>0</v>
      </c>
      <c r="X214" s="6">
        <f>IF(V214&lt;$X$2,T214, +payroll!F214 * $X$2)</f>
        <v>0</v>
      </c>
      <c r="Z214" s="6">
        <f>+T214-X214</f>
        <v>0</v>
      </c>
      <c r="AB214" t="e">
        <f>+X214/T214</f>
        <v>#DIV/0!</v>
      </c>
    </row>
    <row r="215" spans="1:28" outlineLevel="1" x14ac:dyDescent="0.2">
      <c r="A215" t="s">
        <v>495</v>
      </c>
      <c r="B215" t="s">
        <v>357</v>
      </c>
      <c r="D215" s="28">
        <v>0</v>
      </c>
      <c r="E215" s="28">
        <v>0</v>
      </c>
      <c r="F215" s="28">
        <v>0</v>
      </c>
      <c r="G215">
        <f>SUM(D215:F215)</f>
        <v>0</v>
      </c>
      <c r="I215" s="25">
        <f>AVERAGE(D215:F215)</f>
        <v>0</v>
      </c>
      <c r="J215" s="7">
        <f>+IFR!AD215</f>
        <v>0</v>
      </c>
      <c r="K215" s="15">
        <f t="shared" si="45"/>
        <v>0.95</v>
      </c>
      <c r="L215" s="25">
        <f>+I215*K215</f>
        <v>0</v>
      </c>
      <c r="M215" s="15">
        <v>1</v>
      </c>
      <c r="N215" s="15">
        <v>1</v>
      </c>
      <c r="P215" s="25">
        <f>+L215*M215*N215</f>
        <v>0</v>
      </c>
      <c r="R215" s="4">
        <f t="shared" si="46"/>
        <v>0</v>
      </c>
      <c r="T215" s="6">
        <f>+R215*(assessment!$J$273*assessment!$E$3)</f>
        <v>0</v>
      </c>
      <c r="V215" s="7">
        <f>+T215/payroll!F215</f>
        <v>0</v>
      </c>
      <c r="X215" s="6">
        <f>IF(V215&lt;$X$2,T215, +payroll!F215 * $X$2)</f>
        <v>0</v>
      </c>
      <c r="Z215" s="6">
        <f>+T215-X215</f>
        <v>0</v>
      </c>
      <c r="AB215" t="e">
        <f>+X215/T215</f>
        <v>#DIV/0!</v>
      </c>
    </row>
    <row r="216" spans="1:28" outlineLevel="1" x14ac:dyDescent="0.2">
      <c r="A216" t="s">
        <v>496</v>
      </c>
      <c r="B216" t="s">
        <v>353</v>
      </c>
      <c r="D216" s="28">
        <v>0</v>
      </c>
      <c r="E216" s="28">
        <v>0</v>
      </c>
      <c r="F216" s="28">
        <v>0</v>
      </c>
      <c r="G216">
        <f t="shared" si="38"/>
        <v>0</v>
      </c>
      <c r="I216" s="25">
        <f t="shared" si="43"/>
        <v>0</v>
      </c>
      <c r="J216" s="7">
        <f>+IFR!AD216</f>
        <v>0</v>
      </c>
      <c r="K216" s="15">
        <f t="shared" si="45"/>
        <v>0.95</v>
      </c>
      <c r="L216" s="25">
        <f t="shared" si="44"/>
        <v>0</v>
      </c>
      <c r="M216" s="15">
        <v>1</v>
      </c>
      <c r="N216" s="15">
        <v>1</v>
      </c>
      <c r="P216" s="25">
        <f t="shared" si="39"/>
        <v>0</v>
      </c>
      <c r="R216" s="4">
        <f t="shared" si="46"/>
        <v>0</v>
      </c>
      <c r="T216" s="6">
        <f>+R216*(assessment!$J$273*assessment!$E$3)</f>
        <v>0</v>
      </c>
      <c r="V216" s="7">
        <f>+T216/payroll!F216</f>
        <v>0</v>
      </c>
      <c r="X216" s="6">
        <f>IF(V216&lt;$X$2,T216, +payroll!F216 * $X$2)</f>
        <v>0</v>
      </c>
      <c r="Z216" s="6">
        <f t="shared" si="41"/>
        <v>0</v>
      </c>
      <c r="AB216" t="e">
        <f t="shared" si="42"/>
        <v>#DIV/0!</v>
      </c>
    </row>
    <row r="217" spans="1:28" outlineLevel="1" x14ac:dyDescent="0.2">
      <c r="A217" t="s">
        <v>355</v>
      </c>
      <c r="B217" t="s">
        <v>354</v>
      </c>
      <c r="D217" s="28">
        <v>1</v>
      </c>
      <c r="E217" s="28">
        <v>1</v>
      </c>
      <c r="F217" s="28">
        <v>1</v>
      </c>
      <c r="G217">
        <f t="shared" si="38"/>
        <v>3</v>
      </c>
      <c r="I217" s="25">
        <f t="shared" si="43"/>
        <v>1</v>
      </c>
      <c r="J217" s="7">
        <f>+IFR!AD217</f>
        <v>0.01</v>
      </c>
      <c r="K217" s="15">
        <f t="shared" si="45"/>
        <v>0.95</v>
      </c>
      <c r="L217" s="25">
        <f t="shared" si="44"/>
        <v>0.95</v>
      </c>
      <c r="M217" s="15">
        <v>1</v>
      </c>
      <c r="N217" s="15">
        <v>1</v>
      </c>
      <c r="P217" s="25">
        <f t="shared" si="39"/>
        <v>0.95</v>
      </c>
      <c r="R217" s="4">
        <f t="shared" si="46"/>
        <v>1.2855557660559162E-4</v>
      </c>
      <c r="T217" s="6">
        <f>+R217*(assessment!$J$273*assessment!$E$3)</f>
        <v>975.36940694944462</v>
      </c>
      <c r="V217" s="7">
        <f>+T217/payroll!F217</f>
        <v>3.2971989389216029E-4</v>
      </c>
      <c r="X217" s="6">
        <f>IF(V217&lt;$X$2,T217, +payroll!F217 * $X$2)</f>
        <v>975.36940694944462</v>
      </c>
      <c r="Z217" s="6">
        <f t="shared" si="41"/>
        <v>0</v>
      </c>
      <c r="AB217">
        <f t="shared" si="42"/>
        <v>1</v>
      </c>
    </row>
    <row r="218" spans="1:28" outlineLevel="1" x14ac:dyDescent="0.2">
      <c r="A218" t="s">
        <v>358</v>
      </c>
      <c r="B218" t="s">
        <v>359</v>
      </c>
      <c r="D218" s="28">
        <v>0</v>
      </c>
      <c r="E218" s="28">
        <v>0</v>
      </c>
      <c r="F218" s="28">
        <v>0</v>
      </c>
      <c r="G218">
        <f t="shared" si="38"/>
        <v>0</v>
      </c>
      <c r="I218" s="25">
        <f t="shared" si="43"/>
        <v>0</v>
      </c>
      <c r="J218" s="7">
        <f>+IFR!AD218</f>
        <v>0</v>
      </c>
      <c r="K218" s="15">
        <f t="shared" si="45"/>
        <v>0.95</v>
      </c>
      <c r="L218" s="25">
        <f t="shared" si="44"/>
        <v>0</v>
      </c>
      <c r="M218" s="15">
        <v>1</v>
      </c>
      <c r="N218" s="15">
        <v>1</v>
      </c>
      <c r="P218" s="25">
        <f t="shared" si="39"/>
        <v>0</v>
      </c>
      <c r="R218" s="4">
        <f t="shared" si="46"/>
        <v>0</v>
      </c>
      <c r="T218" s="6">
        <f>+R218*(assessment!$J$273*assessment!$E$3)</f>
        <v>0</v>
      </c>
      <c r="V218" s="7">
        <f>+T218/payroll!F218</f>
        <v>0</v>
      </c>
      <c r="X218" s="6">
        <f>IF(V218&lt;$X$2,T218, +payroll!F218 * $X$2)</f>
        <v>0</v>
      </c>
      <c r="Z218" s="6">
        <f t="shared" si="41"/>
        <v>0</v>
      </c>
      <c r="AB218" t="e">
        <f t="shared" si="42"/>
        <v>#DIV/0!</v>
      </c>
    </row>
    <row r="219" spans="1:28" outlineLevel="1" x14ac:dyDescent="0.2">
      <c r="A219" t="s">
        <v>360</v>
      </c>
      <c r="B219" t="s">
        <v>361</v>
      </c>
      <c r="D219" s="28">
        <v>0</v>
      </c>
      <c r="E219" s="28">
        <v>0</v>
      </c>
      <c r="F219" s="28">
        <v>0</v>
      </c>
      <c r="G219">
        <f t="shared" si="38"/>
        <v>0</v>
      </c>
      <c r="I219" s="25">
        <f t="shared" si="43"/>
        <v>0</v>
      </c>
      <c r="J219" s="7">
        <f>+IFR!AD219</f>
        <v>0</v>
      </c>
      <c r="K219" s="15">
        <f t="shared" si="45"/>
        <v>0.95</v>
      </c>
      <c r="L219" s="25">
        <f t="shared" si="44"/>
        <v>0</v>
      </c>
      <c r="M219" s="15">
        <v>1</v>
      </c>
      <c r="N219" s="15">
        <v>1</v>
      </c>
      <c r="P219" s="25">
        <f t="shared" si="39"/>
        <v>0</v>
      </c>
      <c r="R219" s="4">
        <f t="shared" si="46"/>
        <v>0</v>
      </c>
      <c r="T219" s="6">
        <f>+R219*(assessment!$J$273*assessment!$E$3)</f>
        <v>0</v>
      </c>
      <c r="V219" s="7">
        <f>+T219/payroll!F219</f>
        <v>0</v>
      </c>
      <c r="X219" s="6">
        <f>IF(V219&lt;$X$2,T219, +payroll!F219 * $X$2)</f>
        <v>0</v>
      </c>
      <c r="Z219" s="6">
        <f t="shared" si="41"/>
        <v>0</v>
      </c>
      <c r="AB219" t="e">
        <f t="shared" si="42"/>
        <v>#DIV/0!</v>
      </c>
    </row>
    <row r="220" spans="1:28" outlineLevel="1" x14ac:dyDescent="0.2">
      <c r="A220" t="s">
        <v>362</v>
      </c>
      <c r="B220" t="s">
        <v>363</v>
      </c>
      <c r="D220" s="28">
        <v>0</v>
      </c>
      <c r="E220" s="28">
        <v>0</v>
      </c>
      <c r="F220" s="28">
        <v>0</v>
      </c>
      <c r="G220">
        <f t="shared" si="38"/>
        <v>0</v>
      </c>
      <c r="I220" s="25">
        <f t="shared" si="43"/>
        <v>0</v>
      </c>
      <c r="J220" s="7">
        <f>+IFR!AD220</f>
        <v>0</v>
      </c>
      <c r="K220" s="15">
        <f t="shared" si="45"/>
        <v>0.95</v>
      </c>
      <c r="L220" s="25">
        <f t="shared" si="44"/>
        <v>0</v>
      </c>
      <c r="M220" s="15">
        <v>1</v>
      </c>
      <c r="N220" s="15">
        <v>1</v>
      </c>
      <c r="P220" s="25">
        <f t="shared" si="39"/>
        <v>0</v>
      </c>
      <c r="R220" s="4">
        <f t="shared" si="46"/>
        <v>0</v>
      </c>
      <c r="T220" s="6">
        <f>+R220*(assessment!$J$273*assessment!$E$3)</f>
        <v>0</v>
      </c>
      <c r="V220" s="7">
        <f>+T220/payroll!F220</f>
        <v>0</v>
      </c>
      <c r="X220" s="6">
        <f>IF(V220&lt;$X$2,T220, +payroll!F220 * $X$2)</f>
        <v>0</v>
      </c>
      <c r="Z220" s="6">
        <f t="shared" si="41"/>
        <v>0</v>
      </c>
      <c r="AB220" t="e">
        <f t="shared" si="42"/>
        <v>#DIV/0!</v>
      </c>
    </row>
    <row r="221" spans="1:28" outlineLevel="1" x14ac:dyDescent="0.2">
      <c r="A221" t="s">
        <v>364</v>
      </c>
      <c r="B221" t="s">
        <v>365</v>
      </c>
      <c r="D221" s="28">
        <v>2</v>
      </c>
      <c r="E221" s="28">
        <v>1</v>
      </c>
      <c r="F221" s="28">
        <v>4</v>
      </c>
      <c r="G221">
        <f t="shared" si="38"/>
        <v>7</v>
      </c>
      <c r="I221" s="25">
        <f t="shared" si="43"/>
        <v>2.3333333333333335</v>
      </c>
      <c r="J221" s="7">
        <f>+IFR!AD221</f>
        <v>2.6666666666666668E-2</v>
      </c>
      <c r="K221" s="15">
        <f t="shared" si="45"/>
        <v>0.95</v>
      </c>
      <c r="L221" s="25">
        <f t="shared" si="44"/>
        <v>2.2166666666666668</v>
      </c>
      <c r="M221" s="15">
        <v>1</v>
      </c>
      <c r="N221" s="15">
        <v>1</v>
      </c>
      <c r="P221" s="25">
        <f t="shared" si="39"/>
        <v>2.2166666666666668</v>
      </c>
      <c r="R221" s="4">
        <f t="shared" si="46"/>
        <v>2.9996301207971379E-4</v>
      </c>
      <c r="T221" s="6">
        <f>+R221*(assessment!$J$273*assessment!$E$3)</f>
        <v>2275.8619495487042</v>
      </c>
      <c r="V221" s="7">
        <f>+T221/payroll!F221</f>
        <v>5.7164916791763284E-4</v>
      </c>
      <c r="X221" s="6">
        <f>IF(V221&lt;$X$2,T221, +payroll!F221 * $X$2)</f>
        <v>2275.8619495487042</v>
      </c>
      <c r="Z221" s="6">
        <f t="shared" si="41"/>
        <v>0</v>
      </c>
      <c r="AB221">
        <f t="shared" si="42"/>
        <v>1</v>
      </c>
    </row>
    <row r="222" spans="1:28" outlineLevel="1" x14ac:dyDescent="0.2">
      <c r="A222" t="s">
        <v>366</v>
      </c>
      <c r="B222" t="s">
        <v>367</v>
      </c>
      <c r="D222" s="28">
        <v>0</v>
      </c>
      <c r="E222" s="28">
        <v>0</v>
      </c>
      <c r="F222" s="28">
        <v>0</v>
      </c>
      <c r="G222">
        <f t="shared" si="38"/>
        <v>0</v>
      </c>
      <c r="I222" s="25">
        <f t="shared" si="43"/>
        <v>0</v>
      </c>
      <c r="J222" s="7">
        <f>+IFR!AD222</f>
        <v>0</v>
      </c>
      <c r="K222" s="15">
        <f t="shared" si="45"/>
        <v>0.95</v>
      </c>
      <c r="L222" s="25">
        <f t="shared" si="44"/>
        <v>0</v>
      </c>
      <c r="M222" s="15">
        <v>1</v>
      </c>
      <c r="N222" s="15">
        <v>1</v>
      </c>
      <c r="P222" s="25">
        <f t="shared" si="39"/>
        <v>0</v>
      </c>
      <c r="R222" s="4">
        <f t="shared" si="46"/>
        <v>0</v>
      </c>
      <c r="T222" s="6">
        <f>+R222*(assessment!$J$273*assessment!$E$3)</f>
        <v>0</v>
      </c>
      <c r="V222" s="7">
        <f>+T222/payroll!F222</f>
        <v>0</v>
      </c>
      <c r="X222" s="6">
        <f>IF(V222&lt;$X$2,T222, +payroll!F222 * $X$2)</f>
        <v>0</v>
      </c>
      <c r="Z222" s="6">
        <f t="shared" si="41"/>
        <v>0</v>
      </c>
      <c r="AB222" t="e">
        <f t="shared" si="42"/>
        <v>#DIV/0!</v>
      </c>
    </row>
    <row r="223" spans="1:28" outlineLevel="1" x14ac:dyDescent="0.2">
      <c r="A223" t="s">
        <v>368</v>
      </c>
      <c r="B223" t="s">
        <v>369</v>
      </c>
      <c r="D223" s="28">
        <v>0</v>
      </c>
      <c r="E223" s="28">
        <v>0</v>
      </c>
      <c r="F223" s="28">
        <v>0</v>
      </c>
      <c r="G223">
        <f t="shared" si="38"/>
        <v>0</v>
      </c>
      <c r="I223" s="25">
        <f t="shared" si="43"/>
        <v>0</v>
      </c>
      <c r="J223" s="7">
        <f>+IFR!AD223</f>
        <v>0</v>
      </c>
      <c r="K223" s="15">
        <f t="shared" si="45"/>
        <v>0.95</v>
      </c>
      <c r="L223" s="25">
        <f t="shared" si="44"/>
        <v>0</v>
      </c>
      <c r="M223" s="15">
        <v>1</v>
      </c>
      <c r="N223" s="15">
        <v>1</v>
      </c>
      <c r="P223" s="25">
        <f t="shared" si="39"/>
        <v>0</v>
      </c>
      <c r="R223" s="4">
        <f t="shared" si="46"/>
        <v>0</v>
      </c>
      <c r="T223" s="6">
        <f>+R223*(assessment!$J$273*assessment!$E$3)</f>
        <v>0</v>
      </c>
      <c r="V223" s="7">
        <f>+T223/payroll!F223</f>
        <v>0</v>
      </c>
      <c r="X223" s="6">
        <f>IF(V223&lt;$X$2,T223, +payroll!F223 * $X$2)</f>
        <v>0</v>
      </c>
      <c r="Z223" s="6">
        <f t="shared" si="41"/>
        <v>0</v>
      </c>
      <c r="AB223" t="e">
        <f t="shared" si="42"/>
        <v>#DIV/0!</v>
      </c>
    </row>
    <row r="224" spans="1:28" outlineLevel="1" x14ac:dyDescent="0.2">
      <c r="A224" t="s">
        <v>370</v>
      </c>
      <c r="B224" t="s">
        <v>371</v>
      </c>
      <c r="D224" s="28">
        <v>0</v>
      </c>
      <c r="E224" s="28">
        <v>0</v>
      </c>
      <c r="F224" s="28">
        <v>1</v>
      </c>
      <c r="G224">
        <f t="shared" si="38"/>
        <v>1</v>
      </c>
      <c r="I224" s="25">
        <f t="shared" si="43"/>
        <v>0.33333333333333331</v>
      </c>
      <c r="J224" s="7">
        <f>+IFR!AD224</f>
        <v>5.0000000000000001E-3</v>
      </c>
      <c r="K224" s="15">
        <f t="shared" si="45"/>
        <v>0.95</v>
      </c>
      <c r="L224" s="25">
        <f t="shared" si="44"/>
        <v>0.31666666666666665</v>
      </c>
      <c r="M224" s="15">
        <v>1</v>
      </c>
      <c r="N224" s="15">
        <v>1</v>
      </c>
      <c r="P224" s="25">
        <f t="shared" si="39"/>
        <v>0.31666666666666665</v>
      </c>
      <c r="R224" s="4">
        <f t="shared" si="46"/>
        <v>4.2851858868530536E-5</v>
      </c>
      <c r="T224" s="6">
        <f>+R224*(assessment!$J$273*assessment!$E$3)</f>
        <v>325.12313564981486</v>
      </c>
      <c r="V224" s="7">
        <f>+T224/payroll!F224</f>
        <v>3.7285876500579737E-4</v>
      </c>
      <c r="X224" s="6">
        <f>IF(V224&lt;$X$2,T224, +payroll!F224 * $X$2)</f>
        <v>325.12313564981486</v>
      </c>
      <c r="Z224" s="6">
        <f t="shared" si="41"/>
        <v>0</v>
      </c>
      <c r="AB224">
        <f t="shared" si="42"/>
        <v>1</v>
      </c>
    </row>
    <row r="225" spans="1:28" outlineLevel="1" x14ac:dyDescent="0.2">
      <c r="A225" t="s">
        <v>372</v>
      </c>
      <c r="B225" t="s">
        <v>373</v>
      </c>
      <c r="D225" s="28">
        <v>0</v>
      </c>
      <c r="E225" s="28">
        <v>0</v>
      </c>
      <c r="F225" s="28">
        <v>0</v>
      </c>
      <c r="G225">
        <f t="shared" si="38"/>
        <v>0</v>
      </c>
      <c r="I225" s="25">
        <f t="shared" si="43"/>
        <v>0</v>
      </c>
      <c r="J225" s="7">
        <f>+IFR!AD225</f>
        <v>0</v>
      </c>
      <c r="K225" s="15">
        <f t="shared" si="45"/>
        <v>0.95</v>
      </c>
      <c r="L225" s="25">
        <f t="shared" si="44"/>
        <v>0</v>
      </c>
      <c r="M225" s="15">
        <v>1</v>
      </c>
      <c r="N225" s="15">
        <v>1</v>
      </c>
      <c r="P225" s="25">
        <f t="shared" si="39"/>
        <v>0</v>
      </c>
      <c r="R225" s="4">
        <f t="shared" si="46"/>
        <v>0</v>
      </c>
      <c r="T225" s="6">
        <f>+R225*(assessment!$J$273*assessment!$E$3)</f>
        <v>0</v>
      </c>
      <c r="V225" s="7">
        <f>+T225/payroll!F225</f>
        <v>0</v>
      </c>
      <c r="X225" s="6">
        <f>IF(V225&lt;$X$2,T225, +payroll!F225 * $X$2)</f>
        <v>0</v>
      </c>
      <c r="Z225" s="6">
        <f t="shared" si="41"/>
        <v>0</v>
      </c>
      <c r="AB225" t="e">
        <f t="shared" si="42"/>
        <v>#DIV/0!</v>
      </c>
    </row>
    <row r="226" spans="1:28" outlineLevel="1" x14ac:dyDescent="0.2">
      <c r="A226" t="s">
        <v>374</v>
      </c>
      <c r="B226" t="s">
        <v>375</v>
      </c>
      <c r="D226" s="28">
        <v>0</v>
      </c>
      <c r="E226" s="28">
        <v>0</v>
      </c>
      <c r="F226" s="28">
        <v>0</v>
      </c>
      <c r="G226">
        <f t="shared" si="38"/>
        <v>0</v>
      </c>
      <c r="I226" s="25">
        <f t="shared" si="43"/>
        <v>0</v>
      </c>
      <c r="J226" s="7">
        <f>+IFR!AD226</f>
        <v>0</v>
      </c>
      <c r="K226" s="15">
        <f t="shared" si="45"/>
        <v>0.95</v>
      </c>
      <c r="L226" s="25">
        <f t="shared" si="44"/>
        <v>0</v>
      </c>
      <c r="M226" s="15">
        <v>1</v>
      </c>
      <c r="N226" s="15">
        <v>1</v>
      </c>
      <c r="P226" s="25">
        <f t="shared" si="39"/>
        <v>0</v>
      </c>
      <c r="R226" s="4">
        <f t="shared" si="46"/>
        <v>0</v>
      </c>
      <c r="T226" s="6">
        <f>+R226*(assessment!$J$273*assessment!$E$3)</f>
        <v>0</v>
      </c>
      <c r="V226" s="7">
        <f>+T226/payroll!F226</f>
        <v>0</v>
      </c>
      <c r="X226" s="6">
        <f>IF(V226&lt;$X$2,T226, +payroll!F226 * $X$2)</f>
        <v>0</v>
      </c>
      <c r="Z226" s="6">
        <f t="shared" si="41"/>
        <v>0</v>
      </c>
      <c r="AB226" t="e">
        <f t="shared" si="42"/>
        <v>#DIV/0!</v>
      </c>
    </row>
    <row r="227" spans="1:28" outlineLevel="1" x14ac:dyDescent="0.2">
      <c r="A227" t="s">
        <v>376</v>
      </c>
      <c r="B227" t="s">
        <v>377</v>
      </c>
      <c r="D227" s="28">
        <v>9</v>
      </c>
      <c r="E227" s="28">
        <v>8</v>
      </c>
      <c r="F227" s="28">
        <v>2</v>
      </c>
      <c r="G227">
        <f t="shared" si="38"/>
        <v>19</v>
      </c>
      <c r="I227" s="25">
        <f t="shared" si="43"/>
        <v>6.333333333333333</v>
      </c>
      <c r="J227" s="7">
        <f>+IFR!AD227</f>
        <v>2.7911916424639124E-2</v>
      </c>
      <c r="K227" s="15">
        <f t="shared" si="45"/>
        <v>0.95</v>
      </c>
      <c r="L227" s="25">
        <f t="shared" si="44"/>
        <v>6.0166666666666657</v>
      </c>
      <c r="M227" s="15">
        <v>1</v>
      </c>
      <c r="N227" s="15">
        <v>1</v>
      </c>
      <c r="P227" s="25">
        <f t="shared" si="39"/>
        <v>6.0166666666666657</v>
      </c>
      <c r="R227" s="4">
        <f t="shared" si="46"/>
        <v>8.1418531850208011E-4</v>
      </c>
      <c r="T227" s="6">
        <f>+R227*(assessment!$J$273*assessment!$E$3)</f>
        <v>6177.3395773464817</v>
      </c>
      <c r="V227" s="7">
        <f>+T227/payroll!F227</f>
        <v>9.7192495495138629E-4</v>
      </c>
      <c r="X227" s="6">
        <f>IF(V227&lt;$X$2,T227, +payroll!F227 * $X$2)</f>
        <v>6177.3395773464817</v>
      </c>
      <c r="Z227" s="6">
        <f t="shared" si="41"/>
        <v>0</v>
      </c>
      <c r="AB227">
        <f t="shared" si="42"/>
        <v>1</v>
      </c>
    </row>
    <row r="228" spans="1:28" outlineLevel="1" x14ac:dyDescent="0.2">
      <c r="A228" t="s">
        <v>378</v>
      </c>
      <c r="B228" t="s">
        <v>379</v>
      </c>
      <c r="D228" s="28">
        <v>0</v>
      </c>
      <c r="E228" s="28">
        <v>0</v>
      </c>
      <c r="F228" s="28">
        <v>0</v>
      </c>
      <c r="G228">
        <f t="shared" si="38"/>
        <v>0</v>
      </c>
      <c r="I228" s="25">
        <f t="shared" si="43"/>
        <v>0</v>
      </c>
      <c r="J228" s="7">
        <f>+IFR!AD228</f>
        <v>0</v>
      </c>
      <c r="K228" s="15">
        <f t="shared" si="45"/>
        <v>0.95</v>
      </c>
      <c r="L228" s="25">
        <f t="shared" si="44"/>
        <v>0</v>
      </c>
      <c r="M228" s="15">
        <v>1</v>
      </c>
      <c r="N228" s="15">
        <v>1</v>
      </c>
      <c r="P228" s="25">
        <f t="shared" si="39"/>
        <v>0</v>
      </c>
      <c r="R228" s="4">
        <f t="shared" si="46"/>
        <v>0</v>
      </c>
      <c r="T228" s="6">
        <f>+R228*(assessment!$J$273*assessment!$E$3)</f>
        <v>0</v>
      </c>
      <c r="V228" s="7">
        <f>+T228/payroll!F228</f>
        <v>0</v>
      </c>
      <c r="X228" s="6">
        <f>IF(V228&lt;$X$2,T228, +payroll!F228 * $X$2)</f>
        <v>0</v>
      </c>
      <c r="Z228" s="6">
        <f t="shared" si="41"/>
        <v>0</v>
      </c>
      <c r="AB228" t="e">
        <f t="shared" si="42"/>
        <v>#DIV/0!</v>
      </c>
    </row>
    <row r="229" spans="1:28" outlineLevel="1" x14ac:dyDescent="0.2">
      <c r="A229" t="s">
        <v>380</v>
      </c>
      <c r="B229" t="s">
        <v>381</v>
      </c>
      <c r="D229" s="28">
        <v>0</v>
      </c>
      <c r="E229" s="28">
        <v>0</v>
      </c>
      <c r="F229" s="28">
        <v>0</v>
      </c>
      <c r="G229">
        <f t="shared" si="38"/>
        <v>0</v>
      </c>
      <c r="I229" s="25">
        <f t="shared" si="43"/>
        <v>0</v>
      </c>
      <c r="J229" s="7">
        <f>+IFR!AD229</f>
        <v>0</v>
      </c>
      <c r="K229" s="15">
        <f t="shared" si="45"/>
        <v>0.95</v>
      </c>
      <c r="L229" s="25">
        <f t="shared" si="44"/>
        <v>0</v>
      </c>
      <c r="M229" s="15">
        <v>1</v>
      </c>
      <c r="N229" s="15">
        <v>1</v>
      </c>
      <c r="P229" s="25">
        <f t="shared" si="39"/>
        <v>0</v>
      </c>
      <c r="R229" s="4">
        <f t="shared" si="46"/>
        <v>0</v>
      </c>
      <c r="T229" s="6">
        <f>+R229*(assessment!$J$273*assessment!$E$3)</f>
        <v>0</v>
      </c>
      <c r="V229" s="7">
        <f>+T229/payroll!F229</f>
        <v>0</v>
      </c>
      <c r="X229" s="6">
        <f>IF(V229&lt;$X$2,T229, +payroll!F229 * $X$2)</f>
        <v>0</v>
      </c>
      <c r="Z229" s="6">
        <f t="shared" si="41"/>
        <v>0</v>
      </c>
      <c r="AB229" t="e">
        <f t="shared" si="42"/>
        <v>#DIV/0!</v>
      </c>
    </row>
    <row r="230" spans="1:28" outlineLevel="1" x14ac:dyDescent="0.2">
      <c r="A230" t="s">
        <v>382</v>
      </c>
      <c r="B230" t="s">
        <v>383</v>
      </c>
      <c r="D230" s="28">
        <v>0</v>
      </c>
      <c r="E230" s="28">
        <v>0</v>
      </c>
      <c r="F230" s="28">
        <v>0</v>
      </c>
      <c r="G230">
        <f t="shared" si="38"/>
        <v>0</v>
      </c>
      <c r="I230" s="25">
        <f t="shared" si="43"/>
        <v>0</v>
      </c>
      <c r="J230" s="7">
        <f>+IFR!AD230</f>
        <v>0</v>
      </c>
      <c r="K230" s="15">
        <f t="shared" si="45"/>
        <v>0.95</v>
      </c>
      <c r="L230" s="25">
        <f t="shared" si="44"/>
        <v>0</v>
      </c>
      <c r="M230" s="15">
        <v>1</v>
      </c>
      <c r="N230" s="15">
        <v>1</v>
      </c>
      <c r="P230" s="25">
        <f t="shared" si="39"/>
        <v>0</v>
      </c>
      <c r="R230" s="4">
        <f t="shared" si="46"/>
        <v>0</v>
      </c>
      <c r="T230" s="6">
        <f>+R230*(assessment!$J$273*assessment!$E$3)</f>
        <v>0</v>
      </c>
      <c r="V230" s="7">
        <f>+T230/payroll!F230</f>
        <v>0</v>
      </c>
      <c r="X230" s="6">
        <f>IF(V230&lt;$X$2,T230, +payroll!F230 * $X$2)</f>
        <v>0</v>
      </c>
      <c r="Z230" s="6">
        <f t="shared" si="41"/>
        <v>0</v>
      </c>
      <c r="AB230" t="e">
        <f t="shared" si="42"/>
        <v>#DIV/0!</v>
      </c>
    </row>
    <row r="231" spans="1:28" outlineLevel="1" x14ac:dyDescent="0.2">
      <c r="A231" t="s">
        <v>384</v>
      </c>
      <c r="B231" t="s">
        <v>385</v>
      </c>
      <c r="D231" s="28">
        <v>0</v>
      </c>
      <c r="E231" s="28">
        <v>1</v>
      </c>
      <c r="F231" s="28">
        <v>0</v>
      </c>
      <c r="G231">
        <f t="shared" ref="G231:G262" si="47">SUM(D231:F231)</f>
        <v>1</v>
      </c>
      <c r="I231" s="25">
        <f t="shared" si="43"/>
        <v>0.33333333333333331</v>
      </c>
      <c r="J231" s="7">
        <f>+IFR!AD231</f>
        <v>3.3333333333333335E-3</v>
      </c>
      <c r="K231" s="15">
        <f t="shared" si="45"/>
        <v>0.95</v>
      </c>
      <c r="L231" s="25">
        <f t="shared" si="44"/>
        <v>0.31666666666666665</v>
      </c>
      <c r="M231" s="15">
        <v>1</v>
      </c>
      <c r="N231" s="15">
        <v>1</v>
      </c>
      <c r="P231" s="25">
        <f t="shared" ref="P231:P262" si="48">+L231*M231*N231</f>
        <v>0.31666666666666665</v>
      </c>
      <c r="R231" s="4">
        <f t="shared" ref="R231:R262" si="49">+P231/$P$265</f>
        <v>4.2851858868530536E-5</v>
      </c>
      <c r="T231" s="6">
        <f>+R231*(assessment!$J$273*assessment!$E$3)</f>
        <v>325.12313564981486</v>
      </c>
      <c r="V231" s="7">
        <f>+T231/payroll!F231</f>
        <v>2.226684342268209E-4</v>
      </c>
      <c r="X231" s="6">
        <f>IF(V231&lt;$X$2,T231, +payroll!F231 * $X$2)</f>
        <v>325.12313564981486</v>
      </c>
      <c r="Z231" s="6">
        <f t="shared" ref="Z231:Z262" si="50">+T231-X231</f>
        <v>0</v>
      </c>
      <c r="AB231">
        <f t="shared" ref="AB231:AB262" si="51">+X231/T231</f>
        <v>1</v>
      </c>
    </row>
    <row r="232" spans="1:28" outlineLevel="1" x14ac:dyDescent="0.2">
      <c r="A232" t="s">
        <v>522</v>
      </c>
      <c r="B232" t="s">
        <v>523</v>
      </c>
      <c r="D232" s="28">
        <v>0</v>
      </c>
      <c r="E232" s="28">
        <v>0</v>
      </c>
      <c r="F232" s="28">
        <v>0</v>
      </c>
      <c r="G232">
        <f>SUM(D232:F232)</f>
        <v>0</v>
      </c>
      <c r="I232" s="25">
        <f>AVERAGE(D232:F232)</f>
        <v>0</v>
      </c>
      <c r="J232" s="7">
        <f>+IFR!AD232</f>
        <v>0</v>
      </c>
      <c r="K232" s="15">
        <f t="shared" si="45"/>
        <v>0.95</v>
      </c>
      <c r="L232" s="25">
        <f>+I232*K232</f>
        <v>0</v>
      </c>
      <c r="M232" s="15">
        <v>1</v>
      </c>
      <c r="N232" s="15">
        <v>1</v>
      </c>
      <c r="P232" s="25">
        <f>+L232*M232*N232</f>
        <v>0</v>
      </c>
      <c r="R232" s="4">
        <f>+P232/$P$265</f>
        <v>0</v>
      </c>
      <c r="T232" s="6">
        <f>+R232*(assessment!$J$273*assessment!$E$3)</f>
        <v>0</v>
      </c>
      <c r="V232" s="7">
        <f>+T232/payroll!F232</f>
        <v>0</v>
      </c>
      <c r="X232" s="6">
        <f>IF(V232&lt;$X$2,T232, +payroll!F232 * $X$2)</f>
        <v>0</v>
      </c>
      <c r="Z232" s="6">
        <f>+T232-X232</f>
        <v>0</v>
      </c>
      <c r="AB232" t="e">
        <f>+X232/T232</f>
        <v>#DIV/0!</v>
      </c>
    </row>
    <row r="233" spans="1:28" outlineLevel="1" x14ac:dyDescent="0.2">
      <c r="A233" t="s">
        <v>386</v>
      </c>
      <c r="B233" t="s">
        <v>387</v>
      </c>
      <c r="D233" s="28">
        <v>0</v>
      </c>
      <c r="E233" s="28">
        <v>0</v>
      </c>
      <c r="F233" s="28">
        <v>2</v>
      </c>
      <c r="G233">
        <f t="shared" si="47"/>
        <v>2</v>
      </c>
      <c r="I233" s="25">
        <f t="shared" ref="I233:I262" si="52">AVERAGE(D233:F233)</f>
        <v>0.66666666666666663</v>
      </c>
      <c r="J233" s="7">
        <f>+IFR!AD233</f>
        <v>0.01</v>
      </c>
      <c r="K233" s="15">
        <f t="shared" si="45"/>
        <v>0.95</v>
      </c>
      <c r="L233" s="25">
        <f t="shared" ref="L233:L262" si="53">+I233*K233</f>
        <v>0.6333333333333333</v>
      </c>
      <c r="M233" s="15">
        <v>1</v>
      </c>
      <c r="N233" s="15">
        <v>1</v>
      </c>
      <c r="P233" s="25">
        <f t="shared" si="48"/>
        <v>0.6333333333333333</v>
      </c>
      <c r="R233" s="4">
        <f t="shared" si="49"/>
        <v>8.5703717737061071E-5</v>
      </c>
      <c r="T233" s="6">
        <f>+R233*(assessment!$J$273*assessment!$E$3)</f>
        <v>650.24627129962971</v>
      </c>
      <c r="V233" s="7">
        <f>+T233/payroll!F233</f>
        <v>1.0956211464593158E-3</v>
      </c>
      <c r="X233" s="6">
        <f>IF(V233&lt;$X$2,T233, +payroll!F233 * $X$2)</f>
        <v>650.24627129962971</v>
      </c>
      <c r="Z233" s="6">
        <f t="shared" si="50"/>
        <v>0</v>
      </c>
      <c r="AB233">
        <f t="shared" si="51"/>
        <v>1</v>
      </c>
    </row>
    <row r="234" spans="1:28" outlineLevel="1" x14ac:dyDescent="0.2">
      <c r="A234" t="s">
        <v>388</v>
      </c>
      <c r="B234" t="s">
        <v>389</v>
      </c>
      <c r="D234" s="28">
        <v>0</v>
      </c>
      <c r="E234" s="28">
        <v>0</v>
      </c>
      <c r="F234" s="28">
        <v>0</v>
      </c>
      <c r="G234">
        <f t="shared" si="47"/>
        <v>0</v>
      </c>
      <c r="I234" s="25">
        <f t="shared" si="52"/>
        <v>0</v>
      </c>
      <c r="J234" s="7">
        <f>+IFR!AD234</f>
        <v>0</v>
      </c>
      <c r="K234" s="15">
        <f t="shared" si="45"/>
        <v>0.95</v>
      </c>
      <c r="L234" s="25">
        <f t="shared" si="53"/>
        <v>0</v>
      </c>
      <c r="M234" s="15">
        <v>1</v>
      </c>
      <c r="N234" s="15">
        <v>1</v>
      </c>
      <c r="P234" s="25">
        <f t="shared" si="48"/>
        <v>0</v>
      </c>
      <c r="R234" s="4">
        <f t="shared" si="49"/>
        <v>0</v>
      </c>
      <c r="T234" s="6">
        <f>+R234*(assessment!$J$273*assessment!$E$3)</f>
        <v>0</v>
      </c>
      <c r="V234" s="7">
        <f>+T234/payroll!F234</f>
        <v>0</v>
      </c>
      <c r="X234" s="6">
        <f>IF(V234&lt;$X$2,T234, +payroll!F234 * $X$2)</f>
        <v>0</v>
      </c>
      <c r="Z234" s="6">
        <f t="shared" si="50"/>
        <v>0</v>
      </c>
      <c r="AB234" t="e">
        <f t="shared" si="51"/>
        <v>#DIV/0!</v>
      </c>
    </row>
    <row r="235" spans="1:28" outlineLevel="1" x14ac:dyDescent="0.2">
      <c r="A235" t="s">
        <v>390</v>
      </c>
      <c r="B235" t="s">
        <v>391</v>
      </c>
      <c r="D235" s="28">
        <v>3</v>
      </c>
      <c r="E235" s="28">
        <v>2</v>
      </c>
      <c r="F235" s="28">
        <v>1</v>
      </c>
      <c r="G235">
        <f t="shared" si="47"/>
        <v>6</v>
      </c>
      <c r="I235" s="25">
        <f t="shared" si="52"/>
        <v>2</v>
      </c>
      <c r="J235" s="7">
        <f>+IFR!AD235</f>
        <v>1.6666666666666666E-2</v>
      </c>
      <c r="K235" s="15">
        <f t="shared" si="45"/>
        <v>0.95</v>
      </c>
      <c r="L235" s="25">
        <f t="shared" si="53"/>
        <v>1.9</v>
      </c>
      <c r="M235" s="15">
        <v>1</v>
      </c>
      <c r="N235" s="15">
        <v>1</v>
      </c>
      <c r="P235" s="25">
        <f t="shared" si="48"/>
        <v>1.9</v>
      </c>
      <c r="R235" s="4">
        <f t="shared" si="49"/>
        <v>2.5711115321118324E-4</v>
      </c>
      <c r="T235" s="6">
        <f>+R235*(assessment!$J$273*assessment!$E$3)</f>
        <v>1950.7388138988892</v>
      </c>
      <c r="V235" s="7">
        <f>+T235/payroll!F235</f>
        <v>5.997403396060762E-4</v>
      </c>
      <c r="X235" s="6">
        <f>IF(V235&lt;$X$2,T235, +payroll!F235 * $X$2)</f>
        <v>1950.7388138988892</v>
      </c>
      <c r="Z235" s="6">
        <f t="shared" si="50"/>
        <v>0</v>
      </c>
      <c r="AB235">
        <f t="shared" si="51"/>
        <v>1</v>
      </c>
    </row>
    <row r="236" spans="1:28" outlineLevel="1" x14ac:dyDescent="0.2">
      <c r="A236" t="s">
        <v>392</v>
      </c>
      <c r="B236" t="s">
        <v>393</v>
      </c>
      <c r="D236" s="28">
        <v>0</v>
      </c>
      <c r="E236" s="28">
        <v>0</v>
      </c>
      <c r="F236" s="28">
        <v>0</v>
      </c>
      <c r="G236">
        <f t="shared" si="47"/>
        <v>0</v>
      </c>
      <c r="I236" s="25">
        <f t="shared" si="52"/>
        <v>0</v>
      </c>
      <c r="J236" s="7">
        <f>+IFR!AD236</f>
        <v>0</v>
      </c>
      <c r="K236" s="15">
        <f t="shared" si="45"/>
        <v>0.95</v>
      </c>
      <c r="L236" s="25">
        <f t="shared" si="53"/>
        <v>0</v>
      </c>
      <c r="M236" s="15">
        <v>1</v>
      </c>
      <c r="N236" s="15">
        <v>1</v>
      </c>
      <c r="P236" s="25">
        <f t="shared" si="48"/>
        <v>0</v>
      </c>
      <c r="R236" s="4">
        <f t="shared" si="49"/>
        <v>0</v>
      </c>
      <c r="T236" s="6">
        <f>+R236*(assessment!$J$273*assessment!$E$3)</f>
        <v>0</v>
      </c>
      <c r="V236" s="7">
        <f>+T236/payroll!F236</f>
        <v>0</v>
      </c>
      <c r="X236" s="6">
        <f>IF(V236&lt;$X$2,T236, +payroll!F236 * $X$2)</f>
        <v>0</v>
      </c>
      <c r="Z236" s="6">
        <f t="shared" si="50"/>
        <v>0</v>
      </c>
      <c r="AB236" t="e">
        <f t="shared" si="51"/>
        <v>#DIV/0!</v>
      </c>
    </row>
    <row r="237" spans="1:28" outlineLevel="1" x14ac:dyDescent="0.2">
      <c r="A237" t="s">
        <v>394</v>
      </c>
      <c r="B237" t="s">
        <v>395</v>
      </c>
      <c r="D237" s="28">
        <v>0</v>
      </c>
      <c r="E237" s="28">
        <v>0</v>
      </c>
      <c r="F237" s="28">
        <v>0</v>
      </c>
      <c r="G237">
        <f t="shared" si="47"/>
        <v>0</v>
      </c>
      <c r="I237" s="25">
        <f t="shared" si="52"/>
        <v>0</v>
      </c>
      <c r="J237" s="7">
        <f>+IFR!AD237</f>
        <v>0</v>
      </c>
      <c r="K237" s="15">
        <f t="shared" si="45"/>
        <v>0.95</v>
      </c>
      <c r="L237" s="25">
        <f t="shared" si="53"/>
        <v>0</v>
      </c>
      <c r="M237" s="15">
        <v>1</v>
      </c>
      <c r="N237" s="15">
        <v>1</v>
      </c>
      <c r="P237" s="25">
        <f t="shared" si="48"/>
        <v>0</v>
      </c>
      <c r="R237" s="4">
        <f t="shared" si="49"/>
        <v>0</v>
      </c>
      <c r="T237" s="6">
        <f>+R237*(assessment!$J$273*assessment!$E$3)</f>
        <v>0</v>
      </c>
      <c r="V237" s="7">
        <f>+T237/payroll!F237</f>
        <v>0</v>
      </c>
      <c r="X237" s="6">
        <f>IF(V237&lt;$X$2,T237, +payroll!F237 * $X$2)</f>
        <v>0</v>
      </c>
      <c r="Z237" s="6">
        <f t="shared" si="50"/>
        <v>0</v>
      </c>
      <c r="AB237" t="e">
        <f t="shared" si="51"/>
        <v>#DIV/0!</v>
      </c>
    </row>
    <row r="238" spans="1:28" outlineLevel="1" x14ac:dyDescent="0.2">
      <c r="A238" t="s">
        <v>396</v>
      </c>
      <c r="B238" t="s">
        <v>397</v>
      </c>
      <c r="D238" s="28">
        <v>0</v>
      </c>
      <c r="E238" s="28">
        <v>0</v>
      </c>
      <c r="F238" s="28">
        <v>0</v>
      </c>
      <c r="G238">
        <f t="shared" si="47"/>
        <v>0</v>
      </c>
      <c r="I238" s="25">
        <f t="shared" si="52"/>
        <v>0</v>
      </c>
      <c r="J238" s="7">
        <f>+IFR!AD238</f>
        <v>0</v>
      </c>
      <c r="K238" s="15">
        <f t="shared" si="45"/>
        <v>0.95</v>
      </c>
      <c r="L238" s="25">
        <f t="shared" si="53"/>
        <v>0</v>
      </c>
      <c r="M238" s="15">
        <v>1</v>
      </c>
      <c r="N238" s="15">
        <v>1</v>
      </c>
      <c r="P238" s="25">
        <f t="shared" si="48"/>
        <v>0</v>
      </c>
      <c r="R238" s="4">
        <f t="shared" si="49"/>
        <v>0</v>
      </c>
      <c r="T238" s="6">
        <f>+R238*(assessment!$J$273*assessment!$E$3)</f>
        <v>0</v>
      </c>
      <c r="V238" s="7">
        <f>+T238/payroll!F238</f>
        <v>0</v>
      </c>
      <c r="X238" s="6">
        <f>IF(V238&lt;$X$2,T238, +payroll!F238 * $X$2)</f>
        <v>0</v>
      </c>
      <c r="Z238" s="6">
        <f t="shared" si="50"/>
        <v>0</v>
      </c>
      <c r="AB238" t="e">
        <f t="shared" si="51"/>
        <v>#DIV/0!</v>
      </c>
    </row>
    <row r="239" spans="1:28" outlineLevel="1" x14ac:dyDescent="0.2">
      <c r="A239" t="s">
        <v>398</v>
      </c>
      <c r="B239" t="s">
        <v>399</v>
      </c>
      <c r="D239" s="28">
        <v>3</v>
      </c>
      <c r="E239" s="28">
        <v>4</v>
      </c>
      <c r="F239" s="28">
        <v>3</v>
      </c>
      <c r="G239">
        <f t="shared" si="47"/>
        <v>10</v>
      </c>
      <c r="I239" s="25">
        <f t="shared" si="52"/>
        <v>3.3333333333333335</v>
      </c>
      <c r="J239" s="7">
        <f>+IFR!AD239</f>
        <v>3.3333333333333333E-2</v>
      </c>
      <c r="K239" s="15">
        <f t="shared" si="45"/>
        <v>0.95</v>
      </c>
      <c r="L239" s="25">
        <f t="shared" si="53"/>
        <v>3.1666666666666665</v>
      </c>
      <c r="M239" s="15">
        <v>1</v>
      </c>
      <c r="N239" s="15">
        <v>1</v>
      </c>
      <c r="P239" s="25">
        <f t="shared" si="48"/>
        <v>3.1666666666666665</v>
      </c>
      <c r="R239" s="4">
        <f t="shared" si="49"/>
        <v>4.2851858868530538E-4</v>
      </c>
      <c r="T239" s="6">
        <f>+R239*(assessment!$J$273*assessment!$E$3)</f>
        <v>3251.2313564981487</v>
      </c>
      <c r="V239" s="7">
        <f>+T239/payroll!F239</f>
        <v>1.5049570082417178E-3</v>
      </c>
      <c r="X239" s="6">
        <f>IF(V239&lt;$X$2,T239, +payroll!F239 * $X$2)</f>
        <v>3251.2313564981487</v>
      </c>
      <c r="Z239" s="6">
        <f t="shared" si="50"/>
        <v>0</v>
      </c>
      <c r="AB239">
        <f t="shared" si="51"/>
        <v>1</v>
      </c>
    </row>
    <row r="240" spans="1:28" outlineLevel="1" x14ac:dyDescent="0.2">
      <c r="A240" t="s">
        <v>400</v>
      </c>
      <c r="B240" t="s">
        <v>401</v>
      </c>
      <c r="D240" s="28">
        <v>0</v>
      </c>
      <c r="E240" s="28">
        <v>0</v>
      </c>
      <c r="F240" s="28">
        <v>0</v>
      </c>
      <c r="G240">
        <f t="shared" si="47"/>
        <v>0</v>
      </c>
      <c r="I240" s="25">
        <f t="shared" si="52"/>
        <v>0</v>
      </c>
      <c r="J240" s="7">
        <f>+IFR!AD240</f>
        <v>0</v>
      </c>
      <c r="K240" s="15">
        <f t="shared" si="45"/>
        <v>0.95</v>
      </c>
      <c r="L240" s="25">
        <f t="shared" si="53"/>
        <v>0</v>
      </c>
      <c r="M240" s="15">
        <v>1</v>
      </c>
      <c r="N240" s="15">
        <v>1</v>
      </c>
      <c r="P240" s="25">
        <f t="shared" si="48"/>
        <v>0</v>
      </c>
      <c r="R240" s="4">
        <f t="shared" si="49"/>
        <v>0</v>
      </c>
      <c r="T240" s="6">
        <f>+R240*(assessment!$J$273*assessment!$E$3)</f>
        <v>0</v>
      </c>
      <c r="V240" s="7">
        <f>+T240/payroll!F240</f>
        <v>0</v>
      </c>
      <c r="X240" s="6">
        <f>IF(V240&lt;$X$2,T240, +payroll!F240 * $X$2)</f>
        <v>0</v>
      </c>
      <c r="Z240" s="6">
        <f t="shared" si="50"/>
        <v>0</v>
      </c>
      <c r="AB240" t="e">
        <f t="shared" si="51"/>
        <v>#DIV/0!</v>
      </c>
    </row>
    <row r="241" spans="1:28" outlineLevel="1" x14ac:dyDescent="0.2">
      <c r="A241" t="s">
        <v>402</v>
      </c>
      <c r="B241" t="s">
        <v>403</v>
      </c>
      <c r="D241" s="28">
        <v>1</v>
      </c>
      <c r="E241" s="28">
        <v>0</v>
      </c>
      <c r="F241" s="28">
        <v>0</v>
      </c>
      <c r="G241">
        <f t="shared" si="47"/>
        <v>1</v>
      </c>
      <c r="I241" s="25">
        <f t="shared" si="52"/>
        <v>0.33333333333333331</v>
      </c>
      <c r="J241" s="7">
        <f>+IFR!AD241</f>
        <v>1.6666666666666668E-3</v>
      </c>
      <c r="K241" s="15">
        <f t="shared" si="45"/>
        <v>0.95</v>
      </c>
      <c r="L241" s="25">
        <f t="shared" si="53"/>
        <v>0.31666666666666665</v>
      </c>
      <c r="M241" s="15">
        <v>1</v>
      </c>
      <c r="N241" s="15">
        <v>1</v>
      </c>
      <c r="P241" s="25">
        <f t="shared" si="48"/>
        <v>0.31666666666666665</v>
      </c>
      <c r="R241" s="4">
        <f t="shared" si="49"/>
        <v>4.2851858868530536E-5</v>
      </c>
      <c r="T241" s="6">
        <f>+R241*(assessment!$J$273*assessment!$E$3)</f>
        <v>325.12313564981486</v>
      </c>
      <c r="V241" s="7">
        <f>+T241/payroll!F241</f>
        <v>1.1883102769420624E-4</v>
      </c>
      <c r="X241" s="6">
        <f>IF(V241&lt;$X$2,T241, +payroll!F241 * $X$2)</f>
        <v>325.12313564981486</v>
      </c>
      <c r="Z241" s="6">
        <f t="shared" si="50"/>
        <v>0</v>
      </c>
      <c r="AB241">
        <f t="shared" si="51"/>
        <v>1</v>
      </c>
    </row>
    <row r="242" spans="1:28" outlineLevel="1" x14ac:dyDescent="0.2">
      <c r="A242" t="s">
        <v>404</v>
      </c>
      <c r="B242" t="s">
        <v>405</v>
      </c>
      <c r="D242" s="28">
        <v>0</v>
      </c>
      <c r="E242" s="28">
        <v>0</v>
      </c>
      <c r="F242" s="28">
        <v>0</v>
      </c>
      <c r="G242">
        <f t="shared" si="47"/>
        <v>0</v>
      </c>
      <c r="I242" s="25">
        <f t="shared" si="52"/>
        <v>0</v>
      </c>
      <c r="J242" s="7">
        <f>+IFR!AD242</f>
        <v>0</v>
      </c>
      <c r="K242" s="15">
        <f t="shared" si="45"/>
        <v>0.95</v>
      </c>
      <c r="L242" s="25">
        <f t="shared" si="53"/>
        <v>0</v>
      </c>
      <c r="M242" s="15">
        <v>1</v>
      </c>
      <c r="N242" s="15">
        <v>1</v>
      </c>
      <c r="P242" s="25">
        <f t="shared" si="48"/>
        <v>0</v>
      </c>
      <c r="R242" s="4">
        <f t="shared" si="49"/>
        <v>0</v>
      </c>
      <c r="T242" s="6">
        <f>+R242*(assessment!$J$273*assessment!$E$3)</f>
        <v>0</v>
      </c>
      <c r="V242" s="7">
        <f>+T242/payroll!F242</f>
        <v>0</v>
      </c>
      <c r="X242" s="6">
        <f>IF(V242&lt;$X$2,T242, +payroll!F242 * $X$2)</f>
        <v>0</v>
      </c>
      <c r="Z242" s="6">
        <f t="shared" si="50"/>
        <v>0</v>
      </c>
      <c r="AB242" t="e">
        <f t="shared" si="51"/>
        <v>#DIV/0!</v>
      </c>
    </row>
    <row r="243" spans="1:28" outlineLevel="1" x14ac:dyDescent="0.2">
      <c r="A243" t="s">
        <v>406</v>
      </c>
      <c r="B243" t="s">
        <v>407</v>
      </c>
      <c r="D243" s="28">
        <v>12</v>
      </c>
      <c r="E243" s="28">
        <v>10</v>
      </c>
      <c r="F243" s="28">
        <v>7</v>
      </c>
      <c r="G243">
        <f t="shared" si="47"/>
        <v>29</v>
      </c>
      <c r="I243" s="25">
        <f t="shared" si="52"/>
        <v>9.6666666666666661</v>
      </c>
      <c r="J243" s="7">
        <f>+IFR!AD243</f>
        <v>2.516549207011318E-2</v>
      </c>
      <c r="K243" s="15">
        <f t="shared" si="45"/>
        <v>0.95</v>
      </c>
      <c r="L243" s="25">
        <f t="shared" si="53"/>
        <v>9.1833333333333318</v>
      </c>
      <c r="M243" s="15">
        <v>1</v>
      </c>
      <c r="N243" s="15">
        <v>1</v>
      </c>
      <c r="P243" s="25">
        <f t="shared" si="48"/>
        <v>9.1833333333333318</v>
      </c>
      <c r="R243" s="4">
        <f t="shared" si="49"/>
        <v>1.2427039071873855E-3</v>
      </c>
      <c r="T243" s="6">
        <f>+R243*(assessment!$J$273*assessment!$E$3)</f>
        <v>9428.5709338446304</v>
      </c>
      <c r="V243" s="7">
        <f>+T243/payroll!F243</f>
        <v>6.4510199390934581E-4</v>
      </c>
      <c r="X243" s="6">
        <f>IF(V243&lt;$X$2,T243, +payroll!F243 * $X$2)</f>
        <v>9428.5709338446304</v>
      </c>
      <c r="Z243" s="6">
        <f t="shared" si="50"/>
        <v>0</v>
      </c>
      <c r="AB243">
        <f t="shared" si="51"/>
        <v>1</v>
      </c>
    </row>
    <row r="244" spans="1:28" outlineLevel="1" x14ac:dyDescent="0.2">
      <c r="A244" t="s">
        <v>408</v>
      </c>
      <c r="B244" t="s">
        <v>409</v>
      </c>
      <c r="D244" s="28">
        <v>4</v>
      </c>
      <c r="E244" s="28">
        <v>5</v>
      </c>
      <c r="F244" s="28">
        <v>2</v>
      </c>
      <c r="G244">
        <f t="shared" si="47"/>
        <v>11</v>
      </c>
      <c r="I244" s="25">
        <f t="shared" si="52"/>
        <v>3.6666666666666665</v>
      </c>
      <c r="J244" s="7">
        <f>+IFR!AD244</f>
        <v>3.3333333333333333E-2</v>
      </c>
      <c r="K244" s="15">
        <f t="shared" si="45"/>
        <v>0.95</v>
      </c>
      <c r="L244" s="25">
        <f t="shared" si="53"/>
        <v>3.4833333333333329</v>
      </c>
      <c r="M244" s="15">
        <v>1</v>
      </c>
      <c r="N244" s="15">
        <v>1</v>
      </c>
      <c r="P244" s="25">
        <f t="shared" si="48"/>
        <v>3.4833333333333329</v>
      </c>
      <c r="R244" s="4">
        <f t="shared" si="49"/>
        <v>4.7137044755383588E-4</v>
      </c>
      <c r="T244" s="6">
        <f>+R244*(assessment!$J$273*assessment!$E$3)</f>
        <v>3576.3544921479634</v>
      </c>
      <c r="V244" s="7">
        <f>+T244/payroll!F244</f>
        <v>1.0504878737890039E-3</v>
      </c>
      <c r="X244" s="6">
        <f>IF(V244&lt;$X$2,T244, +payroll!F244 * $X$2)</f>
        <v>3576.3544921479634</v>
      </c>
      <c r="Z244" s="6">
        <f t="shared" si="50"/>
        <v>0</v>
      </c>
      <c r="AB244">
        <f t="shared" si="51"/>
        <v>1</v>
      </c>
    </row>
    <row r="245" spans="1:28" outlineLevel="1" x14ac:dyDescent="0.2">
      <c r="A245" t="s">
        <v>410</v>
      </c>
      <c r="B245" t="s">
        <v>411</v>
      </c>
      <c r="D245" s="28">
        <v>1</v>
      </c>
      <c r="E245" s="28">
        <v>0</v>
      </c>
      <c r="F245" s="28">
        <v>0</v>
      </c>
      <c r="G245">
        <f t="shared" si="47"/>
        <v>1</v>
      </c>
      <c r="I245" s="25">
        <f t="shared" si="52"/>
        <v>0.33333333333333331</v>
      </c>
      <c r="J245" s="7">
        <f>+IFR!AD245</f>
        <v>1.6666666666666668E-3</v>
      </c>
      <c r="K245" s="15">
        <f t="shared" si="45"/>
        <v>0.95</v>
      </c>
      <c r="L245" s="25">
        <f t="shared" si="53"/>
        <v>0.31666666666666665</v>
      </c>
      <c r="M245" s="15">
        <v>1</v>
      </c>
      <c r="N245" s="15">
        <v>1</v>
      </c>
      <c r="P245" s="25">
        <f t="shared" si="48"/>
        <v>0.31666666666666665</v>
      </c>
      <c r="R245" s="4">
        <f t="shared" si="49"/>
        <v>4.2851858868530536E-5</v>
      </c>
      <c r="T245" s="6">
        <f>+R245*(assessment!$J$273*assessment!$E$3)</f>
        <v>325.12313564981486</v>
      </c>
      <c r="V245" s="7">
        <f>+T245/payroll!F245</f>
        <v>3.0435596163206263E-4</v>
      </c>
      <c r="X245" s="6">
        <f>IF(V245&lt;$X$2,T245, +payroll!F245 * $X$2)</f>
        <v>325.12313564981486</v>
      </c>
      <c r="Z245" s="6">
        <f t="shared" si="50"/>
        <v>0</v>
      </c>
      <c r="AB245">
        <f t="shared" si="51"/>
        <v>1</v>
      </c>
    </row>
    <row r="246" spans="1:28" outlineLevel="1" x14ac:dyDescent="0.2">
      <c r="A246" t="s">
        <v>412</v>
      </c>
      <c r="B246" t="s">
        <v>413</v>
      </c>
      <c r="D246" s="28">
        <v>3</v>
      </c>
      <c r="E246" s="28">
        <v>9</v>
      </c>
      <c r="F246" s="28">
        <v>4</v>
      </c>
      <c r="G246">
        <f t="shared" si="47"/>
        <v>16</v>
      </c>
      <c r="I246" s="25">
        <f t="shared" si="52"/>
        <v>5.333333333333333</v>
      </c>
      <c r="J246" s="7">
        <f>+IFR!AD246</f>
        <v>2.5284070542691234E-2</v>
      </c>
      <c r="K246" s="15">
        <f t="shared" si="45"/>
        <v>0.95</v>
      </c>
      <c r="L246" s="25">
        <f t="shared" si="53"/>
        <v>5.0666666666666664</v>
      </c>
      <c r="M246" s="15">
        <v>1</v>
      </c>
      <c r="N246" s="15">
        <v>1</v>
      </c>
      <c r="P246" s="25">
        <f t="shared" si="48"/>
        <v>5.0666666666666664</v>
      </c>
      <c r="R246" s="4">
        <f t="shared" si="49"/>
        <v>6.8562974189648857E-4</v>
      </c>
      <c r="T246" s="6">
        <f>+R246*(assessment!$J$273*assessment!$E$3)</f>
        <v>5201.9701703970377</v>
      </c>
      <c r="V246" s="7">
        <f>+T246/payroll!F246</f>
        <v>7.7102194354703086E-4</v>
      </c>
      <c r="X246" s="6">
        <f>IF(V246&lt;$X$2,T246, +payroll!F246 * $X$2)</f>
        <v>5201.9701703970377</v>
      </c>
      <c r="Z246" s="6">
        <f t="shared" si="50"/>
        <v>0</v>
      </c>
      <c r="AB246">
        <f t="shared" si="51"/>
        <v>1</v>
      </c>
    </row>
    <row r="247" spans="1:28" outlineLevel="1" x14ac:dyDescent="0.2">
      <c r="A247" t="s">
        <v>414</v>
      </c>
      <c r="B247" t="s">
        <v>415</v>
      </c>
      <c r="D247" s="28">
        <v>3</v>
      </c>
      <c r="E247" s="28">
        <v>0</v>
      </c>
      <c r="F247" s="28">
        <v>5</v>
      </c>
      <c r="G247">
        <f t="shared" si="47"/>
        <v>8</v>
      </c>
      <c r="I247" s="25">
        <f t="shared" si="52"/>
        <v>2.6666666666666665</v>
      </c>
      <c r="J247" s="7">
        <f>+IFR!AD247</f>
        <v>1.0528837515721387E-2</v>
      </c>
      <c r="K247" s="15">
        <f t="shared" si="45"/>
        <v>0.95</v>
      </c>
      <c r="L247" s="25">
        <f t="shared" si="53"/>
        <v>2.5333333333333332</v>
      </c>
      <c r="M247" s="15">
        <v>1</v>
      </c>
      <c r="N247" s="15">
        <v>1</v>
      </c>
      <c r="P247" s="25">
        <f t="shared" si="48"/>
        <v>2.5333333333333332</v>
      </c>
      <c r="R247" s="4">
        <f t="shared" si="49"/>
        <v>3.4281487094824429E-4</v>
      </c>
      <c r="T247" s="6">
        <f>+R247*(assessment!$J$273*assessment!$E$3)</f>
        <v>2600.9850851985188</v>
      </c>
      <c r="V247" s="7">
        <f>+T247/payroll!F247</f>
        <v>2.0693833777435654E-4</v>
      </c>
      <c r="X247" s="6">
        <f>IF(V247&lt;$X$2,T247, +payroll!F247 * $X$2)</f>
        <v>2600.9850851985188</v>
      </c>
      <c r="Z247" s="6">
        <f t="shared" si="50"/>
        <v>0</v>
      </c>
      <c r="AB247">
        <f t="shared" si="51"/>
        <v>1</v>
      </c>
    </row>
    <row r="248" spans="1:28" outlineLevel="1" x14ac:dyDescent="0.2">
      <c r="A248" t="s">
        <v>416</v>
      </c>
      <c r="B248" t="s">
        <v>417</v>
      </c>
      <c r="D248" s="28">
        <v>0</v>
      </c>
      <c r="E248" s="28">
        <v>0</v>
      </c>
      <c r="F248" s="28">
        <v>0</v>
      </c>
      <c r="G248">
        <f t="shared" si="47"/>
        <v>0</v>
      </c>
      <c r="I248" s="25">
        <f t="shared" si="52"/>
        <v>0</v>
      </c>
      <c r="J248" s="7">
        <f>+IFR!AD248</f>
        <v>0</v>
      </c>
      <c r="K248" s="15">
        <f t="shared" si="45"/>
        <v>0.95</v>
      </c>
      <c r="L248" s="25">
        <f t="shared" si="53"/>
        <v>0</v>
      </c>
      <c r="M248" s="15">
        <v>1</v>
      </c>
      <c r="N248" s="15">
        <v>1</v>
      </c>
      <c r="P248" s="25">
        <f t="shared" si="48"/>
        <v>0</v>
      </c>
      <c r="R248" s="4">
        <f t="shared" si="49"/>
        <v>0</v>
      </c>
      <c r="T248" s="6">
        <f>+R248*(assessment!$J$273*assessment!$E$3)</f>
        <v>0</v>
      </c>
      <c r="V248" s="7">
        <f>+T248/payroll!F248</f>
        <v>0</v>
      </c>
      <c r="X248" s="6">
        <f>IF(V248&lt;$X$2,T248, +payroll!F248 * $X$2)</f>
        <v>0</v>
      </c>
      <c r="Z248" s="6">
        <f t="shared" si="50"/>
        <v>0</v>
      </c>
      <c r="AB248" t="e">
        <f t="shared" si="51"/>
        <v>#DIV/0!</v>
      </c>
    </row>
    <row r="249" spans="1:28" outlineLevel="1" x14ac:dyDescent="0.2">
      <c r="A249" t="s">
        <v>418</v>
      </c>
      <c r="B249" t="s">
        <v>419</v>
      </c>
      <c r="D249" s="28">
        <v>0</v>
      </c>
      <c r="E249" s="28">
        <v>0</v>
      </c>
      <c r="F249" s="28">
        <v>0</v>
      </c>
      <c r="G249">
        <f t="shared" si="47"/>
        <v>0</v>
      </c>
      <c r="I249" s="25">
        <f t="shared" si="52"/>
        <v>0</v>
      </c>
      <c r="J249" s="7">
        <f>+IFR!AD249</f>
        <v>0</v>
      </c>
      <c r="K249" s="15">
        <f t="shared" si="45"/>
        <v>0.95</v>
      </c>
      <c r="L249" s="25">
        <f t="shared" si="53"/>
        <v>0</v>
      </c>
      <c r="M249" s="15">
        <v>1</v>
      </c>
      <c r="N249" s="15">
        <v>1</v>
      </c>
      <c r="P249" s="25">
        <f t="shared" si="48"/>
        <v>0</v>
      </c>
      <c r="R249" s="4">
        <f t="shared" si="49"/>
        <v>0</v>
      </c>
      <c r="T249" s="6">
        <f>+R249*(assessment!$J$273*assessment!$E$3)</f>
        <v>0</v>
      </c>
      <c r="V249" s="7">
        <f>+T249/payroll!F249</f>
        <v>0</v>
      </c>
      <c r="X249" s="6">
        <f>IF(V249&lt;$X$2,T249, +payroll!F249 * $X$2)</f>
        <v>0</v>
      </c>
      <c r="Z249" s="6">
        <f t="shared" si="50"/>
        <v>0</v>
      </c>
      <c r="AB249" t="e">
        <f t="shared" si="51"/>
        <v>#DIV/0!</v>
      </c>
    </row>
    <row r="250" spans="1:28" outlineLevel="1" x14ac:dyDescent="0.2">
      <c r="A250" t="s">
        <v>420</v>
      </c>
      <c r="B250" t="s">
        <v>421</v>
      </c>
      <c r="D250" s="28">
        <v>0</v>
      </c>
      <c r="E250" s="28">
        <v>3</v>
      </c>
      <c r="F250" s="28">
        <v>1</v>
      </c>
      <c r="G250">
        <f t="shared" si="47"/>
        <v>4</v>
      </c>
      <c r="I250" s="25">
        <f t="shared" si="52"/>
        <v>1.3333333333333333</v>
      </c>
      <c r="J250" s="7">
        <f>+IFR!AD250</f>
        <v>1.4999999999999999E-2</v>
      </c>
      <c r="K250" s="15">
        <f t="shared" si="45"/>
        <v>0.95</v>
      </c>
      <c r="L250" s="25">
        <f t="shared" si="53"/>
        <v>1.2666666666666666</v>
      </c>
      <c r="M250" s="15">
        <v>1</v>
      </c>
      <c r="N250" s="15">
        <v>1</v>
      </c>
      <c r="P250" s="25">
        <f t="shared" si="48"/>
        <v>1.2666666666666666</v>
      </c>
      <c r="R250" s="4">
        <f t="shared" si="49"/>
        <v>1.7140743547412214E-4</v>
      </c>
      <c r="T250" s="6">
        <f>+R250*(assessment!$J$273*assessment!$E$3)</f>
        <v>1300.4925425992594</v>
      </c>
      <c r="V250" s="7">
        <f>+T250/payroll!F250</f>
        <v>6.1788327772394015E-4</v>
      </c>
      <c r="X250" s="6">
        <f>IF(V250&lt;$X$2,T250, +payroll!F250 * $X$2)</f>
        <v>1300.4925425992594</v>
      </c>
      <c r="Z250" s="6">
        <f t="shared" si="50"/>
        <v>0</v>
      </c>
      <c r="AB250">
        <f t="shared" si="51"/>
        <v>1</v>
      </c>
    </row>
    <row r="251" spans="1:28" outlineLevel="1" x14ac:dyDescent="0.2">
      <c r="A251" t="s">
        <v>422</v>
      </c>
      <c r="B251" t="s">
        <v>423</v>
      </c>
      <c r="D251" s="28">
        <v>0</v>
      </c>
      <c r="E251" s="28">
        <v>0</v>
      </c>
      <c r="F251" s="28">
        <v>0</v>
      </c>
      <c r="G251">
        <f t="shared" si="47"/>
        <v>0</v>
      </c>
      <c r="I251" s="25">
        <f t="shared" si="52"/>
        <v>0</v>
      </c>
      <c r="J251" s="7">
        <f>+IFR!AD251</f>
        <v>0</v>
      </c>
      <c r="K251" s="15">
        <f t="shared" si="45"/>
        <v>0.95</v>
      </c>
      <c r="L251" s="25">
        <f t="shared" si="53"/>
        <v>0</v>
      </c>
      <c r="M251" s="15">
        <v>1</v>
      </c>
      <c r="N251" s="15">
        <v>1</v>
      </c>
      <c r="P251" s="25">
        <f t="shared" si="48"/>
        <v>0</v>
      </c>
      <c r="R251" s="4">
        <f t="shared" si="49"/>
        <v>0</v>
      </c>
      <c r="T251" s="6">
        <f>+R251*(assessment!$J$273*assessment!$E$3)</f>
        <v>0</v>
      </c>
      <c r="V251" s="7">
        <f>+T251/payroll!F251</f>
        <v>0</v>
      </c>
      <c r="X251" s="6">
        <f>IF(V251&lt;$X$2,T251, +payroll!F251 * $X$2)</f>
        <v>0</v>
      </c>
      <c r="Z251" s="6">
        <f t="shared" si="50"/>
        <v>0</v>
      </c>
      <c r="AB251" t="e">
        <f t="shared" si="51"/>
        <v>#DIV/0!</v>
      </c>
    </row>
    <row r="252" spans="1:28" outlineLevel="1" x14ac:dyDescent="0.2">
      <c r="A252" t="s">
        <v>424</v>
      </c>
      <c r="B252" t="s">
        <v>425</v>
      </c>
      <c r="D252" s="28">
        <v>0</v>
      </c>
      <c r="E252" s="28">
        <v>0</v>
      </c>
      <c r="F252" s="28">
        <v>0</v>
      </c>
      <c r="G252">
        <f t="shared" si="47"/>
        <v>0</v>
      </c>
      <c r="I252" s="25">
        <f t="shared" si="52"/>
        <v>0</v>
      </c>
      <c r="J252" s="7">
        <f>+IFR!AD252</f>
        <v>0</v>
      </c>
      <c r="K252" s="15">
        <f t="shared" si="45"/>
        <v>0.95</v>
      </c>
      <c r="L252" s="25">
        <f t="shared" si="53"/>
        <v>0</v>
      </c>
      <c r="M252" s="15">
        <v>1</v>
      </c>
      <c r="N252" s="15">
        <v>1</v>
      </c>
      <c r="P252" s="25">
        <f t="shared" si="48"/>
        <v>0</v>
      </c>
      <c r="R252" s="4">
        <f t="shared" si="49"/>
        <v>0</v>
      </c>
      <c r="T252" s="6">
        <f>+R252*(assessment!$J$273*assessment!$E$3)</f>
        <v>0</v>
      </c>
      <c r="V252" s="7">
        <f>+T252/payroll!F252</f>
        <v>0</v>
      </c>
      <c r="X252" s="6">
        <f>IF(V252&lt;$X$2,T252, +payroll!F252 * $X$2)</f>
        <v>0</v>
      </c>
      <c r="Z252" s="6">
        <f t="shared" si="50"/>
        <v>0</v>
      </c>
      <c r="AB252" t="e">
        <f t="shared" si="51"/>
        <v>#DIV/0!</v>
      </c>
    </row>
    <row r="253" spans="1:28" outlineLevel="1" x14ac:dyDescent="0.2">
      <c r="A253" t="s">
        <v>426</v>
      </c>
      <c r="B253" t="s">
        <v>427</v>
      </c>
      <c r="D253" s="28">
        <v>1</v>
      </c>
      <c r="E253" s="28">
        <v>1</v>
      </c>
      <c r="F253" s="28">
        <v>0</v>
      </c>
      <c r="G253">
        <f t="shared" si="47"/>
        <v>2</v>
      </c>
      <c r="I253" s="25">
        <f t="shared" si="52"/>
        <v>0.66666666666666663</v>
      </c>
      <c r="J253" s="7">
        <f>+IFR!AD253</f>
        <v>5.0000000000000001E-3</v>
      </c>
      <c r="K253" s="15">
        <f t="shared" si="45"/>
        <v>0.95</v>
      </c>
      <c r="L253" s="25">
        <f t="shared" si="53"/>
        <v>0.6333333333333333</v>
      </c>
      <c r="M253" s="15">
        <v>1</v>
      </c>
      <c r="N253" s="15">
        <v>1</v>
      </c>
      <c r="P253" s="25">
        <f t="shared" si="48"/>
        <v>0.6333333333333333</v>
      </c>
      <c r="R253" s="4">
        <f t="shared" si="49"/>
        <v>8.5703717737061071E-5</v>
      </c>
      <c r="T253" s="6">
        <f>+R253*(assessment!$J$273*assessment!$E$3)</f>
        <v>650.24627129962971</v>
      </c>
      <c r="V253" s="7">
        <f>+T253/payroll!F253</f>
        <v>2.4348434460997961E-4</v>
      </c>
      <c r="X253" s="6">
        <f>IF(V253&lt;$X$2,T253, +payroll!F253 * $X$2)</f>
        <v>650.24627129962971</v>
      </c>
      <c r="Z253" s="6">
        <f t="shared" si="50"/>
        <v>0</v>
      </c>
      <c r="AB253">
        <f t="shared" si="51"/>
        <v>1</v>
      </c>
    </row>
    <row r="254" spans="1:28" outlineLevel="1" x14ac:dyDescent="0.2">
      <c r="A254" t="s">
        <v>428</v>
      </c>
      <c r="B254" t="s">
        <v>429</v>
      </c>
      <c r="D254" s="28">
        <v>0</v>
      </c>
      <c r="E254" s="28">
        <v>0</v>
      </c>
      <c r="F254" s="28">
        <v>0</v>
      </c>
      <c r="G254">
        <f t="shared" si="47"/>
        <v>0</v>
      </c>
      <c r="I254" s="25">
        <f t="shared" si="52"/>
        <v>0</v>
      </c>
      <c r="J254" s="7">
        <f>+IFR!AD254</f>
        <v>0</v>
      </c>
      <c r="K254" s="15">
        <f t="shared" si="45"/>
        <v>0.95</v>
      </c>
      <c r="L254" s="25">
        <f t="shared" si="53"/>
        <v>0</v>
      </c>
      <c r="M254" s="15">
        <v>1</v>
      </c>
      <c r="N254" s="15">
        <v>1</v>
      </c>
      <c r="P254" s="25">
        <f t="shared" si="48"/>
        <v>0</v>
      </c>
      <c r="R254" s="4">
        <f t="shared" si="49"/>
        <v>0</v>
      </c>
      <c r="T254" s="6">
        <f>+R254*(assessment!$J$273*assessment!$E$3)</f>
        <v>0</v>
      </c>
      <c r="V254" s="7">
        <f>+T254/payroll!F254</f>
        <v>0</v>
      </c>
      <c r="X254" s="6">
        <f>IF(V254&lt;$X$2,T254, +payroll!F254 * $X$2)</f>
        <v>0</v>
      </c>
      <c r="Z254" s="6">
        <f t="shared" si="50"/>
        <v>0</v>
      </c>
      <c r="AB254" t="e">
        <f t="shared" si="51"/>
        <v>#DIV/0!</v>
      </c>
    </row>
    <row r="255" spans="1:28" outlineLevel="1" x14ac:dyDescent="0.2">
      <c r="A255" t="s">
        <v>430</v>
      </c>
      <c r="B255" t="s">
        <v>431</v>
      </c>
      <c r="D255" s="28">
        <v>2</v>
      </c>
      <c r="E255" s="28">
        <v>3</v>
      </c>
      <c r="F255" s="28">
        <v>0</v>
      </c>
      <c r="G255">
        <f t="shared" si="47"/>
        <v>5</v>
      </c>
      <c r="I255" s="25">
        <f t="shared" si="52"/>
        <v>1.6666666666666667</v>
      </c>
      <c r="J255" s="7">
        <f>+IFR!AD255</f>
        <v>1.3333333333333334E-2</v>
      </c>
      <c r="K255" s="15">
        <f t="shared" si="45"/>
        <v>0.95</v>
      </c>
      <c r="L255" s="25">
        <f t="shared" si="53"/>
        <v>1.5833333333333333</v>
      </c>
      <c r="M255" s="15">
        <v>1</v>
      </c>
      <c r="N255" s="15">
        <v>1</v>
      </c>
      <c r="P255" s="25">
        <f t="shared" si="48"/>
        <v>1.5833333333333333</v>
      </c>
      <c r="R255" s="4">
        <f t="shared" si="49"/>
        <v>2.1425929434265269E-4</v>
      </c>
      <c r="T255" s="6">
        <f>+R255*(assessment!$J$273*assessment!$E$3)</f>
        <v>1625.6156782490743</v>
      </c>
      <c r="V255" s="7">
        <f>+T255/payroll!F255</f>
        <v>9.1663868856133393E-4</v>
      </c>
      <c r="X255" s="6">
        <f>IF(V255&lt;$X$2,T255, +payroll!F255 * $X$2)</f>
        <v>1625.6156782490743</v>
      </c>
      <c r="Z255" s="6">
        <f t="shared" si="50"/>
        <v>0</v>
      </c>
      <c r="AB255">
        <f t="shared" si="51"/>
        <v>1</v>
      </c>
    </row>
    <row r="256" spans="1:28" outlineLevel="1" x14ac:dyDescent="0.2">
      <c r="A256" t="s">
        <v>432</v>
      </c>
      <c r="B256" t="s">
        <v>433</v>
      </c>
      <c r="D256" s="28">
        <v>0</v>
      </c>
      <c r="E256" s="28">
        <v>0</v>
      </c>
      <c r="F256" s="28">
        <v>0</v>
      </c>
      <c r="G256">
        <f t="shared" si="47"/>
        <v>0</v>
      </c>
      <c r="I256" s="25">
        <f t="shared" si="52"/>
        <v>0</v>
      </c>
      <c r="J256" s="7">
        <f>+IFR!AD256</f>
        <v>0</v>
      </c>
      <c r="K256" s="15">
        <f t="shared" si="45"/>
        <v>0.95</v>
      </c>
      <c r="L256" s="25">
        <f t="shared" si="53"/>
        <v>0</v>
      </c>
      <c r="M256" s="15">
        <v>1</v>
      </c>
      <c r="N256" s="15">
        <v>1</v>
      </c>
      <c r="P256" s="25">
        <f t="shared" si="48"/>
        <v>0</v>
      </c>
      <c r="R256" s="4">
        <f t="shared" si="49"/>
        <v>0</v>
      </c>
      <c r="T256" s="6">
        <f>+R256*(assessment!$J$273*assessment!$E$3)</f>
        <v>0</v>
      </c>
      <c r="V256" s="7">
        <f>+T256/payroll!F256</f>
        <v>0</v>
      </c>
      <c r="X256" s="6">
        <f>IF(V256&lt;$X$2,T256, +payroll!F256 * $X$2)</f>
        <v>0</v>
      </c>
      <c r="Z256" s="6">
        <f t="shared" si="50"/>
        <v>0</v>
      </c>
      <c r="AB256" t="e">
        <f t="shared" si="51"/>
        <v>#DIV/0!</v>
      </c>
    </row>
    <row r="257" spans="1:28" outlineLevel="1" x14ac:dyDescent="0.2">
      <c r="A257" t="s">
        <v>434</v>
      </c>
      <c r="B257" t="s">
        <v>435</v>
      </c>
      <c r="D257" s="28">
        <v>1</v>
      </c>
      <c r="E257" s="28">
        <v>0</v>
      </c>
      <c r="F257" s="28">
        <v>1</v>
      </c>
      <c r="G257">
        <f t="shared" si="47"/>
        <v>2</v>
      </c>
      <c r="I257" s="25">
        <f t="shared" si="52"/>
        <v>0.66666666666666663</v>
      </c>
      <c r="J257" s="7">
        <f>+IFR!AD257</f>
        <v>6.6666666666666671E-3</v>
      </c>
      <c r="K257" s="15">
        <f t="shared" ref="K257:K262" si="54">IF(+J257&lt;$E$268,$I$268,IF(J257&gt;$E$270,$I$270,$I$269))</f>
        <v>0.95</v>
      </c>
      <c r="L257" s="25">
        <f t="shared" si="53"/>
        <v>0.6333333333333333</v>
      </c>
      <c r="M257" s="15">
        <v>1</v>
      </c>
      <c r="N257" s="15">
        <v>1</v>
      </c>
      <c r="P257" s="25">
        <f t="shared" si="48"/>
        <v>0.6333333333333333</v>
      </c>
      <c r="R257" s="4">
        <f t="shared" si="49"/>
        <v>8.5703717737061071E-5</v>
      </c>
      <c r="T257" s="6">
        <f>+R257*(assessment!$J$273*assessment!$E$3)</f>
        <v>650.24627129962971</v>
      </c>
      <c r="V257" s="7">
        <f>+T257/payroll!F257</f>
        <v>6.4218607398595603E-4</v>
      </c>
      <c r="X257" s="6">
        <f>IF(V257&lt;$X$2,T257, +payroll!F257 * $X$2)</f>
        <v>650.24627129962971</v>
      </c>
      <c r="Z257" s="6">
        <f t="shared" si="50"/>
        <v>0</v>
      </c>
      <c r="AB257">
        <f t="shared" si="51"/>
        <v>1</v>
      </c>
    </row>
    <row r="258" spans="1:28" outlineLevel="1" x14ac:dyDescent="0.2">
      <c r="A258" t="s">
        <v>436</v>
      </c>
      <c r="B258" t="s">
        <v>437</v>
      </c>
      <c r="D258" s="28">
        <v>0</v>
      </c>
      <c r="E258" s="28">
        <v>0</v>
      </c>
      <c r="F258" s="28">
        <v>0</v>
      </c>
      <c r="G258">
        <f t="shared" si="47"/>
        <v>0</v>
      </c>
      <c r="I258" s="25">
        <f t="shared" si="52"/>
        <v>0</v>
      </c>
      <c r="J258" s="7">
        <f>+IFR!AD258</f>
        <v>0</v>
      </c>
      <c r="K258" s="15">
        <f t="shared" si="54"/>
        <v>0.95</v>
      </c>
      <c r="L258" s="25">
        <f t="shared" si="53"/>
        <v>0</v>
      </c>
      <c r="M258" s="15">
        <v>1</v>
      </c>
      <c r="N258" s="15">
        <v>1</v>
      </c>
      <c r="P258" s="25">
        <f t="shared" si="48"/>
        <v>0</v>
      </c>
      <c r="R258" s="4">
        <f t="shared" si="49"/>
        <v>0</v>
      </c>
      <c r="T258" s="6">
        <f>+R258*(assessment!$J$273*assessment!$E$3)</f>
        <v>0</v>
      </c>
      <c r="V258" s="7">
        <f>+T258/payroll!F258</f>
        <v>0</v>
      </c>
      <c r="X258" s="6">
        <f>IF(V258&lt;$X$2,T258, +payroll!F258 * $X$2)</f>
        <v>0</v>
      </c>
      <c r="Z258" s="6">
        <f t="shared" si="50"/>
        <v>0</v>
      </c>
      <c r="AB258" t="e">
        <f t="shared" si="51"/>
        <v>#DIV/0!</v>
      </c>
    </row>
    <row r="259" spans="1:28" outlineLevel="1" x14ac:dyDescent="0.2">
      <c r="A259" t="s">
        <v>438</v>
      </c>
      <c r="B259" t="s">
        <v>439</v>
      </c>
      <c r="D259" s="28">
        <v>5</v>
      </c>
      <c r="E259" s="28">
        <v>2</v>
      </c>
      <c r="F259" s="28">
        <v>2</v>
      </c>
      <c r="G259">
        <f t="shared" si="47"/>
        <v>9</v>
      </c>
      <c r="I259" s="25">
        <f t="shared" si="52"/>
        <v>3</v>
      </c>
      <c r="J259" s="7">
        <f>+IFR!AD259</f>
        <v>2.1777883194907827E-2</v>
      </c>
      <c r="K259" s="15">
        <f t="shared" si="54"/>
        <v>0.95</v>
      </c>
      <c r="L259" s="25">
        <f t="shared" si="53"/>
        <v>2.8499999999999996</v>
      </c>
      <c r="M259" s="15">
        <v>1</v>
      </c>
      <c r="N259" s="15">
        <v>1</v>
      </c>
      <c r="P259" s="25">
        <f t="shared" si="48"/>
        <v>2.8499999999999996</v>
      </c>
      <c r="R259" s="4">
        <f t="shared" si="49"/>
        <v>3.8566672981677478E-4</v>
      </c>
      <c r="T259" s="6">
        <f>+R259*(assessment!$J$273*assessment!$E$3)</f>
        <v>2926.1082208483331</v>
      </c>
      <c r="V259" s="7">
        <f>+T259/payroll!F259</f>
        <v>6.401646078306295E-4</v>
      </c>
      <c r="X259" s="6">
        <f>IF(V259&lt;$X$2,T259, +payroll!F259 * $X$2)</f>
        <v>2926.1082208483331</v>
      </c>
      <c r="Z259" s="6">
        <f t="shared" si="50"/>
        <v>0</v>
      </c>
      <c r="AB259">
        <f t="shared" si="51"/>
        <v>1</v>
      </c>
    </row>
    <row r="260" spans="1:28" outlineLevel="1" x14ac:dyDescent="0.2">
      <c r="A260" t="s">
        <v>440</v>
      </c>
      <c r="B260" t="s">
        <v>441</v>
      </c>
      <c r="D260" s="28">
        <v>0</v>
      </c>
      <c r="E260" s="28">
        <v>0</v>
      </c>
      <c r="F260" s="28">
        <v>0</v>
      </c>
      <c r="G260">
        <f t="shared" si="47"/>
        <v>0</v>
      </c>
      <c r="I260" s="25">
        <f t="shared" si="52"/>
        <v>0</v>
      </c>
      <c r="J260" s="7">
        <f>+IFR!AD260</f>
        <v>0</v>
      </c>
      <c r="K260" s="15">
        <f t="shared" si="54"/>
        <v>0.95</v>
      </c>
      <c r="L260" s="25">
        <f t="shared" si="53"/>
        <v>0</v>
      </c>
      <c r="M260" s="15">
        <v>1</v>
      </c>
      <c r="N260" s="15">
        <v>1</v>
      </c>
      <c r="P260" s="25">
        <f t="shared" si="48"/>
        <v>0</v>
      </c>
      <c r="R260" s="4">
        <f t="shared" si="49"/>
        <v>0</v>
      </c>
      <c r="T260" s="6">
        <f>+R260*(assessment!$J$273*assessment!$E$3)</f>
        <v>0</v>
      </c>
      <c r="V260" s="7">
        <f>+T260/payroll!F260</f>
        <v>0</v>
      </c>
      <c r="X260" s="6">
        <f>IF(V260&lt;$X$2,T260, +payroll!F260 * $X$2)</f>
        <v>0</v>
      </c>
      <c r="Z260" s="6">
        <f t="shared" si="50"/>
        <v>0</v>
      </c>
      <c r="AB260" t="e">
        <f t="shared" si="51"/>
        <v>#DIV/0!</v>
      </c>
    </row>
    <row r="261" spans="1:28" outlineLevel="1" x14ac:dyDescent="0.2">
      <c r="A261" t="s">
        <v>442</v>
      </c>
      <c r="B261" t="s">
        <v>443</v>
      </c>
      <c r="D261" s="28">
        <v>0</v>
      </c>
      <c r="E261" s="28">
        <v>0</v>
      </c>
      <c r="F261" s="28">
        <v>0</v>
      </c>
      <c r="G261">
        <f t="shared" si="47"/>
        <v>0</v>
      </c>
      <c r="I261" s="25">
        <f t="shared" si="52"/>
        <v>0</v>
      </c>
      <c r="J261" s="7">
        <f>+IFR!AD261</f>
        <v>0</v>
      </c>
      <c r="K261" s="15">
        <f t="shared" si="54"/>
        <v>0.95</v>
      </c>
      <c r="L261" s="25">
        <f t="shared" si="53"/>
        <v>0</v>
      </c>
      <c r="M261" s="15">
        <v>1</v>
      </c>
      <c r="N261" s="15">
        <v>1</v>
      </c>
      <c r="P261" s="25">
        <f t="shared" si="48"/>
        <v>0</v>
      </c>
      <c r="R261" s="4">
        <f t="shared" si="49"/>
        <v>0</v>
      </c>
      <c r="T261" s="6">
        <f>+R261*(assessment!$J$273*assessment!$E$3)</f>
        <v>0</v>
      </c>
      <c r="V261" s="7">
        <f>+T261/payroll!F261</f>
        <v>0</v>
      </c>
      <c r="X261" s="6">
        <f>IF(V261&lt;$X$2,T261, +payroll!F261 * $X$2)</f>
        <v>0</v>
      </c>
      <c r="Z261" s="6">
        <f t="shared" si="50"/>
        <v>0</v>
      </c>
      <c r="AB261" t="e">
        <f t="shared" si="51"/>
        <v>#DIV/0!</v>
      </c>
    </row>
    <row r="262" spans="1:28" outlineLevel="1" x14ac:dyDescent="0.2">
      <c r="A262" t="s">
        <v>444</v>
      </c>
      <c r="B262" t="s">
        <v>445</v>
      </c>
      <c r="D262" s="32">
        <v>0</v>
      </c>
      <c r="E262" s="32">
        <v>0</v>
      </c>
      <c r="F262" s="32">
        <v>0</v>
      </c>
      <c r="G262">
        <f t="shared" si="47"/>
        <v>0</v>
      </c>
      <c r="I262" s="33">
        <f t="shared" si="52"/>
        <v>0</v>
      </c>
      <c r="J262" s="31">
        <f>+IFR!AD262</f>
        <v>0</v>
      </c>
      <c r="K262" s="34">
        <f t="shared" si="54"/>
        <v>0.95</v>
      </c>
      <c r="L262" s="33">
        <f t="shared" si="53"/>
        <v>0</v>
      </c>
      <c r="M262" s="15">
        <v>1</v>
      </c>
      <c r="N262" s="15">
        <v>1</v>
      </c>
      <c r="P262" s="33">
        <f t="shared" si="48"/>
        <v>0</v>
      </c>
      <c r="R262" s="29">
        <f t="shared" si="49"/>
        <v>0</v>
      </c>
      <c r="T262" s="30">
        <f>+R262*(assessment!$J$273*assessment!$E$3)</f>
        <v>0</v>
      </c>
      <c r="V262" s="31">
        <f>+T262/payroll!F262</f>
        <v>0</v>
      </c>
      <c r="X262" s="30">
        <f>IF(V262&lt;$X$2,T262, +payroll!F262 * $X$2)</f>
        <v>0</v>
      </c>
      <c r="Z262" s="30">
        <f t="shared" si="50"/>
        <v>0</v>
      </c>
      <c r="AB262" t="e">
        <f t="shared" si="51"/>
        <v>#DIV/0!</v>
      </c>
    </row>
    <row r="263" spans="1:28" x14ac:dyDescent="0.2">
      <c r="B263" t="s">
        <v>489</v>
      </c>
      <c r="D263" s="28">
        <f>SUBTOTAL(9,D142:D262)</f>
        <v>118</v>
      </c>
      <c r="E263" s="28">
        <f>SUBTOTAL(9,E142:E262)</f>
        <v>115</v>
      </c>
      <c r="F263" s="28">
        <f>SUBTOTAL(9,F142:F262)</f>
        <v>106</v>
      </c>
      <c r="G263">
        <f>SUBTOTAL(9,G142:G262)</f>
        <v>339</v>
      </c>
      <c r="I263" s="25">
        <f>SUBTOTAL(9,I142:I262)</f>
        <v>112.99999999999999</v>
      </c>
      <c r="J263" s="7">
        <f>+IFR!AD263</f>
        <v>1.6478378391013817E-2</v>
      </c>
      <c r="K263" s="15">
        <f>+L263/I263</f>
        <v>0.95000000000000029</v>
      </c>
      <c r="L263" s="25">
        <f>SUBTOTAL(9,L142:L262)</f>
        <v>107.35000000000002</v>
      </c>
      <c r="M263" s="15">
        <f>+P263/L263</f>
        <v>1</v>
      </c>
      <c r="N263" s="15"/>
      <c r="P263" s="25">
        <f>SUBTOTAL(9,P142:P262)</f>
        <v>107.35000000000002</v>
      </c>
      <c r="R263" s="4">
        <f>SUBTOTAL(9,R142:R262)</f>
        <v>1.4526780156431844E-2</v>
      </c>
      <c r="T263" s="6">
        <f>SUBTOTAL(9,T142:T262)</f>
        <v>110216.74298528727</v>
      </c>
      <c r="V263" s="7">
        <f>+T263/payroll!F263</f>
        <v>4.0657301156670048E-4</v>
      </c>
      <c r="X263" s="6">
        <f>SUBTOTAL(9,X142:X262)</f>
        <v>110216.74298528727</v>
      </c>
      <c r="Z263" s="6">
        <f>+T263-X263</f>
        <v>0</v>
      </c>
      <c r="AB263">
        <f>+X263/T263</f>
        <v>1</v>
      </c>
    </row>
    <row r="264" spans="1:28" x14ac:dyDescent="0.2">
      <c r="D264" s="32"/>
      <c r="E264" s="32"/>
      <c r="F264" s="32"/>
      <c r="G264" s="6">
        <f>SUM(G4:G262)</f>
        <v>21972</v>
      </c>
      <c r="J264" s="25"/>
      <c r="Z264" s="8"/>
    </row>
    <row r="265" spans="1:28" ht="13.5" thickBot="1" x14ac:dyDescent="0.25">
      <c r="D265" s="28">
        <f>SUBTOTAL(9,D4:D264)</f>
        <v>7209</v>
      </c>
      <c r="E265" s="28">
        <f>SUBTOTAL(9,E4:E264)</f>
        <v>7378</v>
      </c>
      <c r="F265" s="28">
        <f>SUBTOTAL(9,F4:F264)</f>
        <v>7457</v>
      </c>
      <c r="I265" s="24">
        <f>SUBTOTAL(9,I4:I264)</f>
        <v>7348</v>
      </c>
      <c r="J265" s="7">
        <f>+IFR!AD265</f>
        <v>3.8896276446401735E-2</v>
      </c>
      <c r="K265" s="15">
        <f>+L265/I265</f>
        <v>1.0056886227544901</v>
      </c>
      <c r="L265" s="24">
        <f>SUBTOTAL(9,L4:L264)</f>
        <v>7389.7999999999929</v>
      </c>
      <c r="M265" s="15">
        <f>+P265/L265</f>
        <v>1</v>
      </c>
      <c r="N265" s="16"/>
      <c r="P265" s="24">
        <f>SUBTOTAL(9,P4:P264)</f>
        <v>7389.7999999999929</v>
      </c>
      <c r="R265" s="13">
        <f>SUBTOTAL(9,R5:R264)</f>
        <v>1.000000000000002</v>
      </c>
      <c r="T265" s="11">
        <f>SUBTOTAL(9,T5:T264)</f>
        <v>7587141.9404999949</v>
      </c>
      <c r="V265" s="7">
        <f>+T265/payroll!F265</f>
        <v>9.1543287871264159E-4</v>
      </c>
      <c r="X265" s="11">
        <f>SUBTOTAL(9,X5:X264)</f>
        <v>7587141.9404999949</v>
      </c>
      <c r="Z265" s="6">
        <f>SUBTOTAL(9,Z4:Z264)</f>
        <v>0</v>
      </c>
    </row>
    <row r="266" spans="1:28" ht="13.5" thickTop="1" x14ac:dyDescent="0.2">
      <c r="J266" s="25"/>
    </row>
    <row r="267" spans="1:28" x14ac:dyDescent="0.2">
      <c r="B267" s="10" t="s">
        <v>476</v>
      </c>
    </row>
    <row r="268" spans="1:28" x14ac:dyDescent="0.2">
      <c r="B268" s="10" t="s">
        <v>477</v>
      </c>
      <c r="C268" s="43" t="s">
        <v>560</v>
      </c>
      <c r="D268" s="10" t="s">
        <v>478</v>
      </c>
      <c r="E268" s="26">
        <v>3.5000000000000003E-2</v>
      </c>
      <c r="H268" s="43" t="s">
        <v>559</v>
      </c>
      <c r="I268" s="17">
        <v>0.95</v>
      </c>
      <c r="R268"/>
      <c r="S268" s="4"/>
    </row>
    <row r="269" spans="1:28" x14ac:dyDescent="0.2">
      <c r="B269" s="10" t="s">
        <v>479</v>
      </c>
      <c r="C269" s="43" t="s">
        <v>560</v>
      </c>
      <c r="D269" s="27" t="s">
        <v>480</v>
      </c>
      <c r="E269" s="26"/>
      <c r="H269" s="43" t="s">
        <v>559</v>
      </c>
      <c r="I269" s="17">
        <v>1</v>
      </c>
      <c r="R269"/>
      <c r="S269" s="4"/>
    </row>
    <row r="270" spans="1:28" x14ac:dyDescent="0.2">
      <c r="B270" s="10" t="s">
        <v>481</v>
      </c>
      <c r="C270" s="43" t="s">
        <v>560</v>
      </c>
      <c r="D270" s="10" t="s">
        <v>504</v>
      </c>
      <c r="E270" s="27">
        <v>7.4999999999999997E-2</v>
      </c>
      <c r="H270" s="43" t="s">
        <v>559</v>
      </c>
      <c r="I270" s="17">
        <v>1.05</v>
      </c>
      <c r="R270"/>
      <c r="S270" s="4"/>
    </row>
    <row r="271" spans="1:28" x14ac:dyDescent="0.2">
      <c r="T271" s="6"/>
    </row>
  </sheetData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2013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Y269"/>
  <sheetViews>
    <sheetView workbookViewId="0">
      <pane xSplit="2" ySplit="3" topLeftCell="C243" activePane="bottomRight" state="frozen"/>
      <selection activeCell="D52" sqref="D52"/>
      <selection pane="topRight" activeCell="D52" sqref="D52"/>
      <selection pane="bottomLeft" activeCell="D52" sqref="D52"/>
      <selection pane="bottomRight" activeCell="A266" sqref="A266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customWidth="1"/>
    <col min="5" max="5" width="13.42578125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5" x14ac:dyDescent="0.2">
      <c r="H1" s="1"/>
      <c r="L1" s="1"/>
      <c r="N1" s="1" t="s">
        <v>458</v>
      </c>
      <c r="R1" s="1" t="s">
        <v>451</v>
      </c>
    </row>
    <row r="2" spans="1:25" x14ac:dyDescent="0.2">
      <c r="A2" s="20" t="s">
        <v>466</v>
      </c>
      <c r="B2" s="20"/>
      <c r="G2" s="1" t="s">
        <v>448</v>
      </c>
      <c r="H2" s="1" t="s">
        <v>460</v>
      </c>
      <c r="J2" s="1" t="s">
        <v>449</v>
      </c>
      <c r="L2" s="1" t="s">
        <v>3</v>
      </c>
      <c r="N2" s="1" t="s">
        <v>3</v>
      </c>
      <c r="P2" s="1" t="s">
        <v>4</v>
      </c>
      <c r="R2" s="14">
        <v>0.04</v>
      </c>
      <c r="T2" s="1"/>
    </row>
    <row r="3" spans="1:25" x14ac:dyDescent="0.2">
      <c r="A3" s="12" t="s">
        <v>464</v>
      </c>
      <c r="B3" s="12" t="s">
        <v>465</v>
      </c>
      <c r="C3" s="12" t="s">
        <v>566</v>
      </c>
      <c r="D3" s="12" t="s">
        <v>571</v>
      </c>
      <c r="E3" s="12" t="s">
        <v>578</v>
      </c>
      <c r="F3" s="12"/>
      <c r="G3" s="12" t="s">
        <v>459</v>
      </c>
      <c r="H3" s="12" t="s">
        <v>461</v>
      </c>
      <c r="J3" s="12" t="s">
        <v>459</v>
      </c>
      <c r="K3" s="12"/>
      <c r="L3" s="12" t="s">
        <v>5</v>
      </c>
      <c r="M3" s="12"/>
      <c r="N3" s="12" t="s">
        <v>6</v>
      </c>
      <c r="O3" s="12"/>
      <c r="P3" s="12" t="s">
        <v>1</v>
      </c>
      <c r="Q3" s="12"/>
      <c r="R3" s="12" t="s">
        <v>456</v>
      </c>
      <c r="S3" s="12"/>
      <c r="T3" s="12" t="s">
        <v>457</v>
      </c>
      <c r="U3" s="12"/>
      <c r="V3" s="12"/>
      <c r="W3" s="12"/>
      <c r="X3" s="12"/>
      <c r="Y3" s="12"/>
    </row>
    <row r="4" spans="1:25" x14ac:dyDescent="0.2">
      <c r="H4" s="7"/>
      <c r="L4" s="4"/>
    </row>
    <row r="5" spans="1:25" x14ac:dyDescent="0.2">
      <c r="A5" t="s">
        <v>7</v>
      </c>
      <c r="B5" t="s">
        <v>526</v>
      </c>
      <c r="C5" s="17">
        <v>9396.4900000000016</v>
      </c>
      <c r="D5" s="17">
        <v>526.78</v>
      </c>
      <c r="E5" s="17">
        <v>13064.619999999999</v>
      </c>
      <c r="F5" s="17"/>
      <c r="G5" s="17">
        <f>IF(SUM(C5:E5)&gt;0,AVERAGE(C5:E5),0)</f>
        <v>7662.63</v>
      </c>
      <c r="H5" s="15">
        <v>1</v>
      </c>
      <c r="J5" s="17">
        <f t="shared" ref="J5:J55" si="0">+G5*H5</f>
        <v>7662.63</v>
      </c>
      <c r="L5" s="4">
        <f t="shared" ref="L5:L37" si="1">+J5/$J$265</f>
        <v>1.7575320682782972E-4</v>
      </c>
      <c r="N5" s="17">
        <f>+L5*(assessment!$J$273*assessment!$F$3)</f>
        <v>5333.8581068031908</v>
      </c>
      <c r="P5" s="7">
        <f>+N5/payroll!F5</f>
        <v>2.0441295220994393E-4</v>
      </c>
      <c r="R5" s="17">
        <f>IF(P5&lt;$R$2,N5, +payroll!F5 * $R$2)</f>
        <v>5333.8581068031908</v>
      </c>
      <c r="T5" s="6">
        <f t="shared" ref="T5:T55" si="2">+N5-R5</f>
        <v>0</v>
      </c>
      <c r="V5">
        <f t="shared" ref="V5:V55" si="3">+R5/N5</f>
        <v>1</v>
      </c>
    </row>
    <row r="6" spans="1:25" x14ac:dyDescent="0.2">
      <c r="A6" t="s">
        <v>8</v>
      </c>
      <c r="B6" t="s">
        <v>527</v>
      </c>
      <c r="C6" s="17">
        <v>1721.6</v>
      </c>
      <c r="D6" s="17">
        <v>0</v>
      </c>
      <c r="E6" s="17">
        <v>0</v>
      </c>
      <c r="F6" s="17"/>
      <c r="G6" s="17">
        <f t="shared" ref="G6:G69" si="4">IF(SUM(C6:E6)&gt;0,AVERAGE(C6:E6),0)</f>
        <v>573.86666666666667</v>
      </c>
      <c r="H6" s="15">
        <v>1</v>
      </c>
      <c r="J6" s="17">
        <f t="shared" si="0"/>
        <v>573.86666666666667</v>
      </c>
      <c r="L6" s="4">
        <f t="shared" si="1"/>
        <v>1.3162439914006532E-5</v>
      </c>
      <c r="N6" s="17">
        <f>+L6*(assessment!$J$273*assessment!$F$3)</f>
        <v>399.46119964348065</v>
      </c>
      <c r="P6" s="7">
        <f>+N6/payroll!F6</f>
        <v>1.4204530699605848E-5</v>
      </c>
      <c r="R6" s="17">
        <f>IF(P6&lt;$R$2,N6, +payroll!F6 * $R$2)</f>
        <v>399.46119964348065</v>
      </c>
      <c r="T6" s="6">
        <f t="shared" si="2"/>
        <v>0</v>
      </c>
      <c r="V6">
        <f t="shared" si="3"/>
        <v>1</v>
      </c>
    </row>
    <row r="7" spans="1:25" x14ac:dyDescent="0.2">
      <c r="A7" t="s">
        <v>9</v>
      </c>
      <c r="B7" t="s">
        <v>10</v>
      </c>
      <c r="C7" s="17">
        <v>58198.250000000007</v>
      </c>
      <c r="D7" s="17">
        <v>10856.42</v>
      </c>
      <c r="E7" s="17">
        <v>959.19999999999993</v>
      </c>
      <c r="F7" s="17"/>
      <c r="G7" s="17">
        <f t="shared" si="4"/>
        <v>23337.956666666669</v>
      </c>
      <c r="H7" s="15">
        <v>1</v>
      </c>
      <c r="J7" s="17">
        <f t="shared" si="0"/>
        <v>23337.956666666669</v>
      </c>
      <c r="L7" s="4">
        <f t="shared" si="1"/>
        <v>5.3528889232229589E-4</v>
      </c>
      <c r="N7" s="17">
        <f>+L7*(assessment!$J$273*assessment!$F$3)</f>
        <v>16245.251220889115</v>
      </c>
      <c r="P7" s="7">
        <f>+N7/payroll!F7</f>
        <v>6.3417906511235064E-4</v>
      </c>
      <c r="R7" s="17">
        <f>IF(P7&lt;$R$2,N7, +payroll!F7 * $R$2)</f>
        <v>16245.251220889115</v>
      </c>
      <c r="T7" s="6">
        <f t="shared" si="2"/>
        <v>0</v>
      </c>
      <c r="V7">
        <f t="shared" si="3"/>
        <v>1</v>
      </c>
    </row>
    <row r="8" spans="1:25" x14ac:dyDescent="0.2">
      <c r="A8" t="s">
        <v>11</v>
      </c>
      <c r="B8" t="s">
        <v>12</v>
      </c>
      <c r="C8" s="17">
        <v>0</v>
      </c>
      <c r="D8" s="17">
        <v>0</v>
      </c>
      <c r="E8" s="17">
        <v>0</v>
      </c>
      <c r="F8" s="17"/>
      <c r="G8" s="17">
        <f t="shared" si="4"/>
        <v>0</v>
      </c>
      <c r="H8" s="15">
        <v>1</v>
      </c>
      <c r="J8" s="17">
        <f t="shared" si="0"/>
        <v>0</v>
      </c>
      <c r="L8" s="4">
        <f t="shared" si="1"/>
        <v>0</v>
      </c>
      <c r="N8" s="17">
        <f>+L8*(assessment!$J$273*assessment!$F$3)</f>
        <v>0</v>
      </c>
      <c r="P8" s="7">
        <f>+N8/payroll!F8</f>
        <v>0</v>
      </c>
      <c r="R8" s="17">
        <f>IF(P8&lt;$R$2,N8, +payroll!F8 * $R$2)</f>
        <v>0</v>
      </c>
      <c r="T8" s="6">
        <f t="shared" si="2"/>
        <v>0</v>
      </c>
      <c r="V8" t="e">
        <f t="shared" si="3"/>
        <v>#DIV/0!</v>
      </c>
    </row>
    <row r="9" spans="1:25" x14ac:dyDescent="0.2">
      <c r="A9" t="s">
        <v>13</v>
      </c>
      <c r="B9" t="s">
        <v>14</v>
      </c>
      <c r="C9" s="17">
        <v>0</v>
      </c>
      <c r="D9" s="17">
        <v>0</v>
      </c>
      <c r="E9" s="17">
        <v>0</v>
      </c>
      <c r="F9" s="17"/>
      <c r="G9" s="17">
        <f t="shared" si="4"/>
        <v>0</v>
      </c>
      <c r="H9" s="15">
        <v>1</v>
      </c>
      <c r="J9" s="17">
        <f t="shared" si="0"/>
        <v>0</v>
      </c>
      <c r="L9" s="4">
        <f t="shared" si="1"/>
        <v>0</v>
      </c>
      <c r="N9" s="17">
        <f>+L9*(assessment!$J$273*assessment!$F$3)</f>
        <v>0</v>
      </c>
      <c r="P9" s="7">
        <f>+N9/payroll!F9</f>
        <v>0</v>
      </c>
      <c r="R9" s="17">
        <f>IF(P9&lt;$R$2,N9, +payroll!F9 * $R$2)</f>
        <v>0</v>
      </c>
      <c r="T9" s="6">
        <f t="shared" si="2"/>
        <v>0</v>
      </c>
      <c r="V9" t="e">
        <f t="shared" si="3"/>
        <v>#DIV/0!</v>
      </c>
    </row>
    <row r="10" spans="1:25" x14ac:dyDescent="0.2">
      <c r="A10" t="s">
        <v>15</v>
      </c>
      <c r="B10" t="s">
        <v>16</v>
      </c>
      <c r="C10" s="17">
        <v>0</v>
      </c>
      <c r="D10" s="17">
        <v>0</v>
      </c>
      <c r="E10" s="17">
        <v>0</v>
      </c>
      <c r="F10" s="17"/>
      <c r="G10" s="17">
        <f t="shared" si="4"/>
        <v>0</v>
      </c>
      <c r="H10" s="15">
        <v>1</v>
      </c>
      <c r="J10" s="17">
        <f t="shared" si="0"/>
        <v>0</v>
      </c>
      <c r="L10" s="4">
        <f t="shared" si="1"/>
        <v>0</v>
      </c>
      <c r="N10" s="17">
        <f>+L10*(assessment!$J$273*assessment!$F$3)</f>
        <v>0</v>
      </c>
      <c r="P10" s="7">
        <f>+N10/payroll!F10</f>
        <v>0</v>
      </c>
      <c r="R10" s="17">
        <f>IF(P10&lt;$R$2,N10, +payroll!F10 * $R$2)</f>
        <v>0</v>
      </c>
      <c r="T10" s="6">
        <f t="shared" si="2"/>
        <v>0</v>
      </c>
      <c r="V10" t="e">
        <f t="shared" si="3"/>
        <v>#DIV/0!</v>
      </c>
    </row>
    <row r="11" spans="1:25" x14ac:dyDescent="0.2">
      <c r="A11" t="s">
        <v>17</v>
      </c>
      <c r="B11" t="s">
        <v>18</v>
      </c>
      <c r="C11" s="17">
        <v>0</v>
      </c>
      <c r="D11" s="17">
        <v>39.5</v>
      </c>
      <c r="E11" s="17">
        <v>395.51</v>
      </c>
      <c r="F11" s="17"/>
      <c r="G11" s="17">
        <f t="shared" si="4"/>
        <v>145.00333333333333</v>
      </c>
      <c r="H11" s="15">
        <v>1</v>
      </c>
      <c r="J11" s="17">
        <f t="shared" si="0"/>
        <v>145.00333333333333</v>
      </c>
      <c r="L11" s="4">
        <f t="shared" si="1"/>
        <v>3.3258555918866065E-6</v>
      </c>
      <c r="N11" s="17">
        <f>+L11*(assessment!$J$273*assessment!$F$3)</f>
        <v>100.93495379699728</v>
      </c>
      <c r="P11" s="7">
        <f>+N11/payroll!F11</f>
        <v>1.9480091723523813E-5</v>
      </c>
      <c r="R11" s="17">
        <f>IF(P11&lt;$R$2,N11, +payroll!F11 * $R$2)</f>
        <v>100.93495379699728</v>
      </c>
      <c r="T11" s="6">
        <f t="shared" si="2"/>
        <v>0</v>
      </c>
      <c r="V11">
        <f t="shared" si="3"/>
        <v>1</v>
      </c>
    </row>
    <row r="12" spans="1:25" x14ac:dyDescent="0.2">
      <c r="A12" t="s">
        <v>19</v>
      </c>
      <c r="B12" t="s">
        <v>20</v>
      </c>
      <c r="C12" s="17">
        <v>0</v>
      </c>
      <c r="D12" s="17">
        <v>12.38</v>
      </c>
      <c r="E12" s="17">
        <v>0</v>
      </c>
      <c r="F12" s="17"/>
      <c r="G12" s="17">
        <f t="shared" si="4"/>
        <v>4.1266666666666669</v>
      </c>
      <c r="H12" s="15">
        <v>1</v>
      </c>
      <c r="J12" s="17">
        <f t="shared" si="0"/>
        <v>4.1266666666666669</v>
      </c>
      <c r="L12" s="4">
        <f t="shared" si="1"/>
        <v>9.4650909697607394E-8</v>
      </c>
      <c r="N12" s="17">
        <f>+L12*(assessment!$J$273*assessment!$F$3)</f>
        <v>2.8725195466927804</v>
      </c>
      <c r="P12" s="7">
        <f>+N12/payroll!F12</f>
        <v>2.2466476855654075E-6</v>
      </c>
      <c r="R12" s="17">
        <f>IF(P12&lt;$R$2,N12, +payroll!F12 * $R$2)</f>
        <v>2.8725195466927804</v>
      </c>
      <c r="T12" s="6">
        <f t="shared" si="2"/>
        <v>0</v>
      </c>
      <c r="V12">
        <f t="shared" si="3"/>
        <v>1</v>
      </c>
    </row>
    <row r="13" spans="1:25" x14ac:dyDescent="0.2">
      <c r="A13" t="s">
        <v>21</v>
      </c>
      <c r="B13" t="s">
        <v>22</v>
      </c>
      <c r="C13" s="17">
        <v>0</v>
      </c>
      <c r="D13" s="17">
        <v>0</v>
      </c>
      <c r="E13" s="17">
        <v>0</v>
      </c>
      <c r="F13" s="17"/>
      <c r="G13" s="17">
        <f t="shared" si="4"/>
        <v>0</v>
      </c>
      <c r="H13" s="15">
        <v>1</v>
      </c>
      <c r="J13" s="17">
        <f t="shared" si="0"/>
        <v>0</v>
      </c>
      <c r="L13" s="4">
        <f t="shared" si="1"/>
        <v>0</v>
      </c>
      <c r="N13" s="17">
        <f>+L13*(assessment!$J$273*assessment!$F$3)</f>
        <v>0</v>
      </c>
      <c r="P13" s="7">
        <f>+N13/payroll!F13</f>
        <v>0</v>
      </c>
      <c r="R13" s="17">
        <f>IF(P13&lt;$R$2,N13, +payroll!F13 * $R$2)</f>
        <v>0</v>
      </c>
      <c r="T13" s="6">
        <f t="shared" si="2"/>
        <v>0</v>
      </c>
      <c r="V13" t="e">
        <f t="shared" si="3"/>
        <v>#DIV/0!</v>
      </c>
    </row>
    <row r="14" spans="1:25" x14ac:dyDescent="0.2">
      <c r="A14" t="s">
        <v>23</v>
      </c>
      <c r="B14" t="s">
        <v>24</v>
      </c>
      <c r="C14" s="17">
        <v>3873.95</v>
      </c>
      <c r="D14" s="17">
        <v>60.49</v>
      </c>
      <c r="E14" s="17">
        <v>0</v>
      </c>
      <c r="F14" s="17"/>
      <c r="G14" s="17">
        <f t="shared" si="4"/>
        <v>1311.4799999999998</v>
      </c>
      <c r="H14" s="15">
        <v>1</v>
      </c>
      <c r="J14" s="17">
        <f t="shared" si="0"/>
        <v>1311.4799999999998</v>
      </c>
      <c r="L14" s="4">
        <f t="shared" si="1"/>
        <v>3.0080640157564971E-5</v>
      </c>
      <c r="N14" s="17">
        <f>+L14*(assessment!$J$273*assessment!$F$3)</f>
        <v>912.90434614619869</v>
      </c>
      <c r="P14" s="7">
        <f>+N14/payroll!F14</f>
        <v>7.0664764061426622E-5</v>
      </c>
      <c r="R14" s="17">
        <f>IF(P14&lt;$R$2,N14, +payroll!F14 * $R$2)</f>
        <v>912.90434614619869</v>
      </c>
      <c r="T14" s="6">
        <f t="shared" si="2"/>
        <v>0</v>
      </c>
      <c r="V14">
        <f t="shared" si="3"/>
        <v>1</v>
      </c>
    </row>
    <row r="15" spans="1:25" x14ac:dyDescent="0.2">
      <c r="A15" t="s">
        <v>25</v>
      </c>
      <c r="B15" t="s">
        <v>26</v>
      </c>
      <c r="C15" s="17">
        <v>0</v>
      </c>
      <c r="D15" s="17">
        <v>0</v>
      </c>
      <c r="E15" s="17">
        <v>0</v>
      </c>
      <c r="F15" s="17"/>
      <c r="G15" s="17">
        <f t="shared" si="4"/>
        <v>0</v>
      </c>
      <c r="H15" s="15">
        <v>1</v>
      </c>
      <c r="J15" s="17">
        <f t="shared" si="0"/>
        <v>0</v>
      </c>
      <c r="L15" s="4">
        <f t="shared" si="1"/>
        <v>0</v>
      </c>
      <c r="N15" s="17">
        <f>+L15*(assessment!$J$273*assessment!$F$3)</f>
        <v>0</v>
      </c>
      <c r="P15" s="7">
        <f>+N15/payroll!F15</f>
        <v>0</v>
      </c>
      <c r="R15" s="17">
        <f>IF(P15&lt;$R$2,N15, +payroll!F15 * $R$2)</f>
        <v>0</v>
      </c>
      <c r="T15" s="6">
        <f t="shared" si="2"/>
        <v>0</v>
      </c>
      <c r="V15" t="e">
        <f t="shared" si="3"/>
        <v>#DIV/0!</v>
      </c>
    </row>
    <row r="16" spans="1:25" x14ac:dyDescent="0.2">
      <c r="A16" t="s">
        <v>562</v>
      </c>
      <c r="B16" t="s">
        <v>563</v>
      </c>
      <c r="C16" s="17">
        <v>0</v>
      </c>
      <c r="D16" s="17">
        <v>0</v>
      </c>
      <c r="E16" s="17">
        <v>190</v>
      </c>
      <c r="F16" s="17"/>
      <c r="G16" s="17">
        <f t="shared" si="4"/>
        <v>63.333333333333336</v>
      </c>
      <c r="H16" s="15">
        <v>1</v>
      </c>
      <c r="J16" s="17">
        <f>+G16*H16</f>
        <v>63.333333333333336</v>
      </c>
      <c r="L16" s="4">
        <f>+J16/$J$265</f>
        <v>1.4526391633720035E-6</v>
      </c>
      <c r="N16" s="17">
        <f>+L16*(assessment!$J$273*assessment!$F$3)</f>
        <v>44.085518083330228</v>
      </c>
      <c r="P16" s="7">
        <f>+N16/payroll!F16</f>
        <v>8.3496722639837091E-5</v>
      </c>
      <c r="R16" s="17">
        <f>IF(P16&lt;$R$2,N16, +payroll!F16 * $R$2)</f>
        <v>44.085518083330228</v>
      </c>
      <c r="T16" s="6">
        <f>+N16-R16</f>
        <v>0</v>
      </c>
      <c r="V16">
        <f>+R16/N16</f>
        <v>1</v>
      </c>
    </row>
    <row r="17" spans="1:22" x14ac:dyDescent="0.2">
      <c r="A17" t="s">
        <v>27</v>
      </c>
      <c r="B17" t="s">
        <v>528</v>
      </c>
      <c r="C17" s="17">
        <v>211.92000000000002</v>
      </c>
      <c r="D17" s="17">
        <v>0</v>
      </c>
      <c r="E17" s="17">
        <v>0</v>
      </c>
      <c r="F17" s="17"/>
      <c r="G17" s="17">
        <f t="shared" si="4"/>
        <v>70.64</v>
      </c>
      <c r="H17" s="15">
        <v>1</v>
      </c>
      <c r="J17" s="17">
        <f t="shared" si="0"/>
        <v>70.64</v>
      </c>
      <c r="L17" s="4">
        <f t="shared" si="1"/>
        <v>1.6202278500094472E-6</v>
      </c>
      <c r="N17" s="17">
        <f>+L17*(assessment!$J$273*assessment!$F$3)</f>
        <v>49.171594695891272</v>
      </c>
      <c r="P17" s="7">
        <f>+N17/payroll!F17</f>
        <v>1.4591722063319724E-5</v>
      </c>
      <c r="R17" s="17">
        <f>IF(P17&lt;$R$2,N17, +payroll!F17 * $R$2)</f>
        <v>49.171594695891272</v>
      </c>
      <c r="T17" s="6">
        <f t="shared" si="2"/>
        <v>0</v>
      </c>
      <c r="V17">
        <f t="shared" si="3"/>
        <v>1</v>
      </c>
    </row>
    <row r="18" spans="1:22" x14ac:dyDescent="0.2">
      <c r="A18" t="s">
        <v>28</v>
      </c>
      <c r="B18" t="s">
        <v>529</v>
      </c>
      <c r="C18" s="17">
        <v>0</v>
      </c>
      <c r="D18" s="17">
        <v>0</v>
      </c>
      <c r="E18" s="17">
        <v>0</v>
      </c>
      <c r="F18" s="17"/>
      <c r="G18" s="17">
        <f t="shared" si="4"/>
        <v>0</v>
      </c>
      <c r="H18" s="15">
        <v>1</v>
      </c>
      <c r="J18" s="17">
        <f t="shared" si="0"/>
        <v>0</v>
      </c>
      <c r="L18" s="4">
        <f t="shared" si="1"/>
        <v>0</v>
      </c>
      <c r="N18" s="17">
        <f>+L18*(assessment!$J$273*assessment!$F$3)</f>
        <v>0</v>
      </c>
      <c r="P18" s="7">
        <f>+N18/payroll!F18</f>
        <v>0</v>
      </c>
      <c r="R18" s="17">
        <f>IF(P18&lt;$R$2,N18, +payroll!F18 * $R$2)</f>
        <v>0</v>
      </c>
      <c r="T18" s="6">
        <f t="shared" si="2"/>
        <v>0</v>
      </c>
      <c r="V18" t="e">
        <f t="shared" si="3"/>
        <v>#DIV/0!</v>
      </c>
    </row>
    <row r="19" spans="1:22" x14ac:dyDescent="0.2">
      <c r="A19" t="s">
        <v>29</v>
      </c>
      <c r="B19" t="s">
        <v>530</v>
      </c>
      <c r="C19" s="17">
        <v>0</v>
      </c>
      <c r="D19" s="17">
        <v>0</v>
      </c>
      <c r="E19" s="17">
        <v>0</v>
      </c>
      <c r="F19" s="17"/>
      <c r="G19" s="17">
        <f t="shared" si="4"/>
        <v>0</v>
      </c>
      <c r="H19" s="15">
        <v>1</v>
      </c>
      <c r="J19" s="17">
        <f t="shared" si="0"/>
        <v>0</v>
      </c>
      <c r="L19" s="4">
        <f t="shared" si="1"/>
        <v>0</v>
      </c>
      <c r="N19" s="17">
        <f>+L19*(assessment!$J$273*assessment!$F$3)</f>
        <v>0</v>
      </c>
      <c r="P19" s="7">
        <f>+N19/payroll!F19</f>
        <v>0</v>
      </c>
      <c r="R19" s="17">
        <f>IF(P19&lt;$R$2,N19, +payroll!F19 * $R$2)</f>
        <v>0</v>
      </c>
      <c r="T19" s="6">
        <f t="shared" si="2"/>
        <v>0</v>
      </c>
      <c r="V19" t="e">
        <f t="shared" si="3"/>
        <v>#DIV/0!</v>
      </c>
    </row>
    <row r="20" spans="1:22" x14ac:dyDescent="0.2">
      <c r="A20" t="s">
        <v>30</v>
      </c>
      <c r="B20" t="s">
        <v>531</v>
      </c>
      <c r="C20" s="17">
        <v>573.53</v>
      </c>
      <c r="D20" s="17">
        <v>3076.77</v>
      </c>
      <c r="E20" s="17">
        <v>0</v>
      </c>
      <c r="F20" s="17"/>
      <c r="G20" s="17">
        <f t="shared" si="4"/>
        <v>1216.7666666666667</v>
      </c>
      <c r="H20" s="15">
        <v>1</v>
      </c>
      <c r="J20" s="17">
        <f t="shared" si="0"/>
        <v>1216.7666666666667</v>
      </c>
      <c r="L20" s="4">
        <f t="shared" si="1"/>
        <v>2.7908256516088547E-5</v>
      </c>
      <c r="N20" s="17">
        <f>+L20*(assessment!$J$273*assessment!$F$3)</f>
        <v>846.97561399779113</v>
      </c>
      <c r="P20" s="7">
        <f>+N20/payroll!F20</f>
        <v>3.1127129359686764E-4</v>
      </c>
      <c r="R20" s="17">
        <f>IF(P20&lt;$R$2,N20, +payroll!F20 * $R$2)</f>
        <v>846.97561399779113</v>
      </c>
      <c r="T20" s="6">
        <f t="shared" si="2"/>
        <v>0</v>
      </c>
      <c r="V20">
        <f t="shared" si="3"/>
        <v>1</v>
      </c>
    </row>
    <row r="21" spans="1:22" x14ac:dyDescent="0.2">
      <c r="A21" t="s">
        <v>31</v>
      </c>
      <c r="B21" t="s">
        <v>532</v>
      </c>
      <c r="C21" s="17">
        <v>0</v>
      </c>
      <c r="D21" s="17">
        <v>0</v>
      </c>
      <c r="E21" s="17">
        <v>0</v>
      </c>
      <c r="F21" s="17"/>
      <c r="G21" s="17">
        <f t="shared" si="4"/>
        <v>0</v>
      </c>
      <c r="H21" s="15">
        <v>1</v>
      </c>
      <c r="J21" s="17">
        <f t="shared" si="0"/>
        <v>0</v>
      </c>
      <c r="L21" s="4">
        <f t="shared" si="1"/>
        <v>0</v>
      </c>
      <c r="N21" s="17">
        <f>+L21*(assessment!$J$273*assessment!$F$3)</f>
        <v>0</v>
      </c>
      <c r="P21" s="7">
        <f>+N21/payroll!F21</f>
        <v>0</v>
      </c>
      <c r="R21" s="17">
        <f>IF(P21&lt;$R$2,N21, +payroll!F21 * $R$2)</f>
        <v>0</v>
      </c>
      <c r="T21" s="6">
        <f t="shared" si="2"/>
        <v>0</v>
      </c>
      <c r="V21" t="e">
        <f t="shared" si="3"/>
        <v>#DIV/0!</v>
      </c>
    </row>
    <row r="22" spans="1:22" x14ac:dyDescent="0.2">
      <c r="A22" t="s">
        <v>32</v>
      </c>
      <c r="B22" t="s">
        <v>533</v>
      </c>
      <c r="C22" s="17">
        <v>0</v>
      </c>
      <c r="D22" s="17">
        <v>0</v>
      </c>
      <c r="E22" s="17">
        <v>0</v>
      </c>
      <c r="F22" s="17"/>
      <c r="G22" s="17">
        <f t="shared" si="4"/>
        <v>0</v>
      </c>
      <c r="H22" s="15">
        <v>1</v>
      </c>
      <c r="J22" s="17">
        <f t="shared" si="0"/>
        <v>0</v>
      </c>
      <c r="L22" s="4">
        <f t="shared" si="1"/>
        <v>0</v>
      </c>
      <c r="N22" s="17">
        <f>+L22*(assessment!$J$273*assessment!$F$3)</f>
        <v>0</v>
      </c>
      <c r="P22" s="7">
        <f>+N22/payroll!F22</f>
        <v>0</v>
      </c>
      <c r="R22" s="17">
        <f>IF(P22&lt;$R$2,N22, +payroll!F22 * $R$2)</f>
        <v>0</v>
      </c>
      <c r="T22" s="6">
        <f t="shared" si="2"/>
        <v>0</v>
      </c>
      <c r="V22" t="e">
        <f t="shared" si="3"/>
        <v>#DIV/0!</v>
      </c>
    </row>
    <row r="23" spans="1:22" x14ac:dyDescent="0.2">
      <c r="A23" t="s">
        <v>33</v>
      </c>
      <c r="B23" t="s">
        <v>534</v>
      </c>
      <c r="C23" s="17">
        <v>0</v>
      </c>
      <c r="D23" s="17">
        <v>0</v>
      </c>
      <c r="E23" s="17">
        <v>0</v>
      </c>
      <c r="F23" s="17"/>
      <c r="G23" s="17">
        <f t="shared" si="4"/>
        <v>0</v>
      </c>
      <c r="H23" s="15">
        <v>1</v>
      </c>
      <c r="J23" s="17">
        <f t="shared" si="0"/>
        <v>0</v>
      </c>
      <c r="L23" s="4">
        <f t="shared" si="1"/>
        <v>0</v>
      </c>
      <c r="N23" s="17">
        <f>+L23*(assessment!$J$273*assessment!$F$3)</f>
        <v>0</v>
      </c>
      <c r="P23" s="7">
        <f>+N23/payroll!F23</f>
        <v>0</v>
      </c>
      <c r="R23" s="17">
        <f>IF(P23&lt;$R$2,N23, +payroll!F23 * $R$2)</f>
        <v>0</v>
      </c>
      <c r="T23" s="6">
        <f t="shared" si="2"/>
        <v>0</v>
      </c>
      <c r="V23" t="e">
        <f t="shared" si="3"/>
        <v>#DIV/0!</v>
      </c>
    </row>
    <row r="24" spans="1:22" x14ac:dyDescent="0.2">
      <c r="A24" t="s">
        <v>34</v>
      </c>
      <c r="B24" t="s">
        <v>535</v>
      </c>
      <c r="C24" s="17">
        <v>0</v>
      </c>
      <c r="D24" s="17">
        <v>0</v>
      </c>
      <c r="E24" s="17">
        <v>0</v>
      </c>
      <c r="F24" s="17"/>
      <c r="G24" s="17">
        <f t="shared" si="4"/>
        <v>0</v>
      </c>
      <c r="H24" s="15">
        <v>1</v>
      </c>
      <c r="J24" s="17">
        <f t="shared" si="0"/>
        <v>0</v>
      </c>
      <c r="L24" s="4">
        <f t="shared" si="1"/>
        <v>0</v>
      </c>
      <c r="N24" s="17">
        <f>+L24*(assessment!$J$273*assessment!$F$3)</f>
        <v>0</v>
      </c>
      <c r="P24" s="7">
        <f>+N24/payroll!F24</f>
        <v>0</v>
      </c>
      <c r="R24" s="17">
        <f>IF(P24&lt;$R$2,N24, +payroll!F24 * $R$2)</f>
        <v>0</v>
      </c>
      <c r="T24" s="6">
        <f t="shared" si="2"/>
        <v>0</v>
      </c>
      <c r="V24" t="e">
        <f t="shared" si="3"/>
        <v>#DIV/0!</v>
      </c>
    </row>
    <row r="25" spans="1:22" x14ac:dyDescent="0.2">
      <c r="A25" t="s">
        <v>35</v>
      </c>
      <c r="B25" t="s">
        <v>536</v>
      </c>
      <c r="C25" s="17">
        <v>0</v>
      </c>
      <c r="D25" s="17">
        <v>0</v>
      </c>
      <c r="E25" s="17">
        <v>0</v>
      </c>
      <c r="F25" s="17"/>
      <c r="G25" s="17">
        <f t="shared" si="4"/>
        <v>0</v>
      </c>
      <c r="H25" s="15">
        <v>1</v>
      </c>
      <c r="J25" s="17">
        <f t="shared" si="0"/>
        <v>0</v>
      </c>
      <c r="L25" s="4">
        <f t="shared" si="1"/>
        <v>0</v>
      </c>
      <c r="N25" s="17">
        <f>+L25*(assessment!$J$273*assessment!$F$3)</f>
        <v>0</v>
      </c>
      <c r="P25" s="7">
        <f>+N25/payroll!F25</f>
        <v>0</v>
      </c>
      <c r="R25" s="17">
        <f>IF(P25&lt;$R$2,N25, +payroll!F25 * $R$2)</f>
        <v>0</v>
      </c>
      <c r="T25" s="6">
        <f t="shared" si="2"/>
        <v>0</v>
      </c>
      <c r="V25" t="e">
        <f t="shared" si="3"/>
        <v>#DIV/0!</v>
      </c>
    </row>
    <row r="26" spans="1:22" x14ac:dyDescent="0.2">
      <c r="A26" t="s">
        <v>36</v>
      </c>
      <c r="B26" t="s">
        <v>537</v>
      </c>
      <c r="C26" s="17">
        <v>0</v>
      </c>
      <c r="D26" s="17">
        <v>0</v>
      </c>
      <c r="E26" s="17">
        <v>0</v>
      </c>
      <c r="F26" s="17"/>
      <c r="G26" s="17">
        <f t="shared" si="4"/>
        <v>0</v>
      </c>
      <c r="H26" s="15">
        <v>1</v>
      </c>
      <c r="J26" s="17">
        <f t="shared" si="0"/>
        <v>0</v>
      </c>
      <c r="L26" s="4">
        <f t="shared" si="1"/>
        <v>0</v>
      </c>
      <c r="N26" s="17">
        <f>+L26*(assessment!$J$273*assessment!$F$3)</f>
        <v>0</v>
      </c>
      <c r="P26" s="7">
        <f>+N26/payroll!F26</f>
        <v>0</v>
      </c>
      <c r="R26" s="17">
        <f>IF(P26&lt;$R$2,N26, +payroll!F26 * $R$2)</f>
        <v>0</v>
      </c>
      <c r="T26" s="6">
        <f t="shared" si="2"/>
        <v>0</v>
      </c>
      <c r="V26" t="e">
        <f t="shared" si="3"/>
        <v>#DIV/0!</v>
      </c>
    </row>
    <row r="27" spans="1:22" x14ac:dyDescent="0.2">
      <c r="A27" t="s">
        <v>37</v>
      </c>
      <c r="B27" t="s">
        <v>538</v>
      </c>
      <c r="C27" s="17">
        <v>0</v>
      </c>
      <c r="D27" s="17">
        <v>0</v>
      </c>
      <c r="E27" s="17">
        <v>0</v>
      </c>
      <c r="F27" s="17"/>
      <c r="G27" s="17">
        <f t="shared" si="4"/>
        <v>0</v>
      </c>
      <c r="H27" s="15">
        <v>1</v>
      </c>
      <c r="J27" s="17">
        <f t="shared" si="0"/>
        <v>0</v>
      </c>
      <c r="L27" s="4">
        <f t="shared" si="1"/>
        <v>0</v>
      </c>
      <c r="N27" s="17">
        <f>+L27*(assessment!$J$273*assessment!$F$3)</f>
        <v>0</v>
      </c>
      <c r="P27" s="7">
        <f>+N27/payroll!F27</f>
        <v>0</v>
      </c>
      <c r="R27" s="17">
        <f>IF(P27&lt;$R$2,N27, +payroll!F27 * $R$2)</f>
        <v>0</v>
      </c>
      <c r="T27" s="6">
        <f t="shared" si="2"/>
        <v>0</v>
      </c>
      <c r="V27" t="e">
        <f t="shared" si="3"/>
        <v>#DIV/0!</v>
      </c>
    </row>
    <row r="28" spans="1:22" x14ac:dyDescent="0.2">
      <c r="A28" t="s">
        <v>38</v>
      </c>
      <c r="B28" t="s">
        <v>539</v>
      </c>
      <c r="C28" s="17">
        <v>0</v>
      </c>
      <c r="D28" s="17">
        <v>598.53</v>
      </c>
      <c r="E28" s="17">
        <v>603.22</v>
      </c>
      <c r="F28" s="17"/>
      <c r="G28" s="17">
        <f t="shared" si="4"/>
        <v>400.58333333333331</v>
      </c>
      <c r="H28" s="15">
        <v>1</v>
      </c>
      <c r="J28" s="17">
        <f t="shared" si="0"/>
        <v>400.58333333333331</v>
      </c>
      <c r="L28" s="4">
        <f t="shared" si="1"/>
        <v>9.1879427083279213E-6</v>
      </c>
      <c r="N28" s="17">
        <f>+L28*(assessment!$J$273*assessment!$F$3)</f>
        <v>278.84090187706369</v>
      </c>
      <c r="P28" s="7">
        <f>+N28/payroll!F28</f>
        <v>2.2127296860348266E-4</v>
      </c>
      <c r="R28" s="17">
        <f>IF(P28&lt;$R$2,N28, +payroll!F28 * $R$2)</f>
        <v>278.84090187706369</v>
      </c>
      <c r="T28" s="6">
        <f t="shared" si="2"/>
        <v>0</v>
      </c>
      <c r="V28">
        <f t="shared" si="3"/>
        <v>1</v>
      </c>
    </row>
    <row r="29" spans="1:22" x14ac:dyDescent="0.2">
      <c r="A29" t="s">
        <v>39</v>
      </c>
      <c r="B29" t="s">
        <v>540</v>
      </c>
      <c r="C29" s="17">
        <v>0</v>
      </c>
      <c r="D29" s="17">
        <v>0</v>
      </c>
      <c r="E29" s="17">
        <v>0</v>
      </c>
      <c r="F29" s="17"/>
      <c r="G29" s="17">
        <f t="shared" si="4"/>
        <v>0</v>
      </c>
      <c r="H29" s="15">
        <v>1</v>
      </c>
      <c r="J29" s="17">
        <f t="shared" si="0"/>
        <v>0</v>
      </c>
      <c r="L29" s="4">
        <f t="shared" si="1"/>
        <v>0</v>
      </c>
      <c r="N29" s="17">
        <f>+L29*(assessment!$J$273*assessment!$F$3)</f>
        <v>0</v>
      </c>
      <c r="P29" s="7">
        <f>+N29/payroll!F29</f>
        <v>0</v>
      </c>
      <c r="R29" s="17">
        <f>IF(P29&lt;$R$2,N29, +payroll!F29 * $R$2)</f>
        <v>0</v>
      </c>
      <c r="T29" s="6">
        <f t="shared" si="2"/>
        <v>0</v>
      </c>
      <c r="V29" t="e">
        <f t="shared" si="3"/>
        <v>#DIV/0!</v>
      </c>
    </row>
    <row r="30" spans="1:22" x14ac:dyDescent="0.2">
      <c r="A30" t="s">
        <v>40</v>
      </c>
      <c r="B30" t="s">
        <v>541</v>
      </c>
      <c r="C30" s="17">
        <v>0</v>
      </c>
      <c r="D30" s="17">
        <v>0</v>
      </c>
      <c r="E30" s="17">
        <v>0</v>
      </c>
      <c r="F30" s="17"/>
      <c r="G30" s="17">
        <f t="shared" si="4"/>
        <v>0</v>
      </c>
      <c r="H30" s="15">
        <v>1</v>
      </c>
      <c r="J30" s="17">
        <f t="shared" si="0"/>
        <v>0</v>
      </c>
      <c r="L30" s="4">
        <f t="shared" si="1"/>
        <v>0</v>
      </c>
      <c r="N30" s="17">
        <f>+L30*(assessment!$J$273*assessment!$F$3)</f>
        <v>0</v>
      </c>
      <c r="P30" s="7">
        <f>+N30/payroll!F30</f>
        <v>0</v>
      </c>
      <c r="R30" s="17">
        <f>IF(P30&lt;$R$2,N30, +payroll!F30 * $R$2)</f>
        <v>0</v>
      </c>
      <c r="T30" s="6">
        <f t="shared" si="2"/>
        <v>0</v>
      </c>
      <c r="V30" t="e">
        <f t="shared" si="3"/>
        <v>#DIV/0!</v>
      </c>
    </row>
    <row r="31" spans="1:22" x14ac:dyDescent="0.2">
      <c r="A31" t="s">
        <v>41</v>
      </c>
      <c r="B31" t="s">
        <v>542</v>
      </c>
      <c r="C31" s="17">
        <v>436935.01</v>
      </c>
      <c r="D31" s="17">
        <v>459365.33999999997</v>
      </c>
      <c r="E31" s="17">
        <v>494295.8499999998</v>
      </c>
      <c r="F31" s="17"/>
      <c r="G31" s="17">
        <f t="shared" si="4"/>
        <v>463532.06666666659</v>
      </c>
      <c r="H31" s="15">
        <v>1</v>
      </c>
      <c r="J31" s="17">
        <f t="shared" si="0"/>
        <v>463532.06666666659</v>
      </c>
      <c r="L31" s="4">
        <f t="shared" si="1"/>
        <v>1.0631760529243615E-2</v>
      </c>
      <c r="N31" s="17">
        <f>+L31*(assessment!$J$273*assessment!$F$3)</f>
        <v>322658.70485110674</v>
      </c>
      <c r="P31" s="7">
        <f>+N31/payroll!F31</f>
        <v>4.2797984280744591E-3</v>
      </c>
      <c r="R31" s="17">
        <f>IF(P31&lt;$R$2,N31, +payroll!F31 * $R$2)</f>
        <v>322658.70485110674</v>
      </c>
      <c r="T31" s="6">
        <f t="shared" si="2"/>
        <v>0</v>
      </c>
      <c r="V31">
        <f t="shared" si="3"/>
        <v>1</v>
      </c>
    </row>
    <row r="32" spans="1:22" x14ac:dyDescent="0.2">
      <c r="A32" t="s">
        <v>42</v>
      </c>
      <c r="B32" t="s">
        <v>43</v>
      </c>
      <c r="C32" s="17">
        <v>0</v>
      </c>
      <c r="D32" s="17">
        <v>0</v>
      </c>
      <c r="E32" s="17">
        <v>0</v>
      </c>
      <c r="F32" s="17"/>
      <c r="G32" s="17">
        <f t="shared" si="4"/>
        <v>0</v>
      </c>
      <c r="H32" s="15">
        <v>1</v>
      </c>
      <c r="J32" s="17">
        <f t="shared" si="0"/>
        <v>0</v>
      </c>
      <c r="L32" s="4">
        <f t="shared" si="1"/>
        <v>0</v>
      </c>
      <c r="N32" s="17">
        <f>+L32*(assessment!$J$273*assessment!$F$3)</f>
        <v>0</v>
      </c>
      <c r="P32" s="7">
        <f>+N32/payroll!F32</f>
        <v>0</v>
      </c>
      <c r="R32" s="17">
        <f>IF(P32&lt;$R$2,N32, +payroll!F32 * $R$2)</f>
        <v>0</v>
      </c>
      <c r="T32" s="6">
        <f t="shared" si="2"/>
        <v>0</v>
      </c>
      <c r="V32" t="e">
        <f t="shared" si="3"/>
        <v>#DIV/0!</v>
      </c>
    </row>
    <row r="33" spans="1:22" x14ac:dyDescent="0.2">
      <c r="A33" t="s">
        <v>44</v>
      </c>
      <c r="B33" t="s">
        <v>45</v>
      </c>
      <c r="C33" s="17">
        <v>0</v>
      </c>
      <c r="D33" s="17">
        <v>0</v>
      </c>
      <c r="E33" s="17">
        <v>0</v>
      </c>
      <c r="F33" s="17"/>
      <c r="G33" s="17">
        <f t="shared" si="4"/>
        <v>0</v>
      </c>
      <c r="H33" s="15">
        <v>1</v>
      </c>
      <c r="J33" s="17">
        <f t="shared" si="0"/>
        <v>0</v>
      </c>
      <c r="L33" s="4">
        <f t="shared" si="1"/>
        <v>0</v>
      </c>
      <c r="N33" s="17">
        <f>+L33*(assessment!$J$273*assessment!$F$3)</f>
        <v>0</v>
      </c>
      <c r="P33" s="7">
        <f>+N33/payroll!F33</f>
        <v>0</v>
      </c>
      <c r="R33" s="17">
        <f>IF(P33&lt;$R$2,N33, +payroll!F33 * $R$2)</f>
        <v>0</v>
      </c>
      <c r="T33" s="6">
        <f t="shared" si="2"/>
        <v>0</v>
      </c>
      <c r="V33" t="e">
        <f t="shared" si="3"/>
        <v>#DIV/0!</v>
      </c>
    </row>
    <row r="34" spans="1:22" x14ac:dyDescent="0.2">
      <c r="A34" t="s">
        <v>46</v>
      </c>
      <c r="B34" t="s">
        <v>47</v>
      </c>
      <c r="C34" s="17">
        <v>356.9</v>
      </c>
      <c r="D34" s="17">
        <v>996.11000000000013</v>
      </c>
      <c r="E34" s="17">
        <v>839.73</v>
      </c>
      <c r="F34" s="17"/>
      <c r="G34" s="17">
        <f t="shared" si="4"/>
        <v>730.91333333333341</v>
      </c>
      <c r="H34" s="15">
        <v>1</v>
      </c>
      <c r="J34" s="17">
        <f t="shared" si="0"/>
        <v>730.91333333333341</v>
      </c>
      <c r="L34" s="4">
        <f t="shared" si="1"/>
        <v>1.6764526311012249E-5</v>
      </c>
      <c r="N34" s="17">
        <f>+L34*(assessment!$J$273*assessment!$F$3)</f>
        <v>508.77936274758707</v>
      </c>
      <c r="P34" s="7">
        <f>+N34/payroll!F34</f>
        <v>3.0569004711752139E-5</v>
      </c>
      <c r="R34" s="17">
        <f>IF(P34&lt;$R$2,N34, +payroll!F34 * $R$2)</f>
        <v>508.77936274758707</v>
      </c>
      <c r="T34" s="6">
        <f t="shared" si="2"/>
        <v>0</v>
      </c>
      <c r="V34">
        <f t="shared" si="3"/>
        <v>1</v>
      </c>
    </row>
    <row r="35" spans="1:22" x14ac:dyDescent="0.2">
      <c r="A35" t="s">
        <v>48</v>
      </c>
      <c r="B35" t="s">
        <v>49</v>
      </c>
      <c r="C35" s="17">
        <v>249562.6</v>
      </c>
      <c r="D35" s="17">
        <v>336263.05</v>
      </c>
      <c r="E35" s="17">
        <v>601653.4600000002</v>
      </c>
      <c r="F35" s="17"/>
      <c r="G35" s="17">
        <f t="shared" si="4"/>
        <v>395826.37000000011</v>
      </c>
      <c r="H35" s="15">
        <v>1</v>
      </c>
      <c r="J35" s="17">
        <f t="shared" si="0"/>
        <v>395826.37000000011</v>
      </c>
      <c r="L35" s="4">
        <f t="shared" si="1"/>
        <v>9.0788350572217468E-3</v>
      </c>
      <c r="N35" s="17">
        <f>+L35*(assessment!$J$273*assessment!$F$3)</f>
        <v>275529.64093411528</v>
      </c>
      <c r="P35" s="7">
        <f>+N35/payroll!F35</f>
        <v>1.3780411410555722E-3</v>
      </c>
      <c r="R35" s="17">
        <f>IF(P35&lt;$R$2,N35, +payroll!F35 * $R$2)</f>
        <v>275529.64093411528</v>
      </c>
      <c r="T35" s="6">
        <f t="shared" si="2"/>
        <v>0</v>
      </c>
      <c r="V35">
        <f t="shared" si="3"/>
        <v>1</v>
      </c>
    </row>
    <row r="36" spans="1:22" x14ac:dyDescent="0.2">
      <c r="A36" t="s">
        <v>50</v>
      </c>
      <c r="B36" t="s">
        <v>507</v>
      </c>
      <c r="C36" s="17">
        <v>93492.94</v>
      </c>
      <c r="D36" s="17">
        <v>36942.28</v>
      </c>
      <c r="E36" s="17">
        <v>36717.58</v>
      </c>
      <c r="F36" s="17"/>
      <c r="G36" s="17">
        <f t="shared" si="4"/>
        <v>55717.599999999999</v>
      </c>
      <c r="H36" s="15">
        <v>1</v>
      </c>
      <c r="J36" s="17">
        <f t="shared" si="0"/>
        <v>55717.599999999999</v>
      </c>
      <c r="L36" s="4">
        <f t="shared" si="1"/>
        <v>1.2779615976173044E-3</v>
      </c>
      <c r="N36" s="17">
        <f>+L36*(assessment!$J$273*assessment!$F$3)</f>
        <v>38784.304142522531</v>
      </c>
      <c r="P36" s="7">
        <f>+N36/payroll!F36</f>
        <v>2.6677712832948058E-3</v>
      </c>
      <c r="R36" s="17">
        <f>IF(P36&lt;$R$2,N36, +payroll!F36 * $R$2)</f>
        <v>38784.304142522531</v>
      </c>
      <c r="T36" s="6">
        <f t="shared" si="2"/>
        <v>0</v>
      </c>
      <c r="V36">
        <f t="shared" si="3"/>
        <v>1</v>
      </c>
    </row>
    <row r="37" spans="1:22" x14ac:dyDescent="0.2">
      <c r="A37" t="s">
        <v>51</v>
      </c>
      <c r="B37" t="s">
        <v>52</v>
      </c>
      <c r="C37" s="17">
        <v>89714.39999999998</v>
      </c>
      <c r="D37" s="17">
        <v>62167.94</v>
      </c>
      <c r="E37" s="17">
        <v>37893.18</v>
      </c>
      <c r="F37" s="17"/>
      <c r="G37" s="17">
        <f t="shared" si="4"/>
        <v>63258.506666666653</v>
      </c>
      <c r="H37" s="15">
        <v>1</v>
      </c>
      <c r="J37" s="17">
        <f t="shared" si="0"/>
        <v>63258.506666666653</v>
      </c>
      <c r="L37" s="4">
        <f t="shared" si="1"/>
        <v>1.4509229084278255E-3</v>
      </c>
      <c r="N37" s="17">
        <f>+L37*(assessment!$J$273*assessment!$F$3)</f>
        <v>44033.432203859971</v>
      </c>
      <c r="P37" s="7">
        <f>+N37/payroll!F37</f>
        <v>2.6557526068734778E-4</v>
      </c>
      <c r="R37" s="17">
        <f>IF(P37&lt;$R$2,N37, +payroll!F37 * $R$2)</f>
        <v>44033.432203859971</v>
      </c>
      <c r="T37" s="6">
        <f t="shared" si="2"/>
        <v>0</v>
      </c>
      <c r="V37">
        <f t="shared" si="3"/>
        <v>1</v>
      </c>
    </row>
    <row r="38" spans="1:22" x14ac:dyDescent="0.2">
      <c r="A38" t="s">
        <v>53</v>
      </c>
      <c r="B38" t="s">
        <v>54</v>
      </c>
      <c r="C38" s="17">
        <v>17135.28</v>
      </c>
      <c r="D38" s="17">
        <v>32800.159999999996</v>
      </c>
      <c r="E38" s="17">
        <v>30889.339999999997</v>
      </c>
      <c r="F38" s="17"/>
      <c r="G38" s="17">
        <f t="shared" si="4"/>
        <v>26941.593333333334</v>
      </c>
      <c r="H38" s="15">
        <v>1</v>
      </c>
      <c r="J38" s="17">
        <f t="shared" si="0"/>
        <v>26941.593333333334</v>
      </c>
      <c r="L38" s="4">
        <f t="shared" ref="L38:L64" si="5">+J38/$J$265</f>
        <v>6.1794337262592754E-4</v>
      </c>
      <c r="N38" s="17">
        <f>+L38*(assessment!$J$273*assessment!$F$3)</f>
        <v>18753.696317216774</v>
      </c>
      <c r="P38" s="7">
        <f>+N38/payroll!F38</f>
        <v>4.9081882118049639E-4</v>
      </c>
      <c r="R38" s="17">
        <f>IF(P38&lt;$R$2,N38, +payroll!F38 * $R$2)</f>
        <v>18753.696317216774</v>
      </c>
      <c r="T38" s="6">
        <f t="shared" si="2"/>
        <v>0</v>
      </c>
      <c r="V38">
        <f t="shared" si="3"/>
        <v>1</v>
      </c>
    </row>
    <row r="39" spans="1:22" x14ac:dyDescent="0.2">
      <c r="A39" t="s">
        <v>55</v>
      </c>
      <c r="B39" t="s">
        <v>56</v>
      </c>
      <c r="C39" s="17">
        <v>2956.7800000000007</v>
      </c>
      <c r="D39" s="17">
        <v>7455.62</v>
      </c>
      <c r="E39" s="17">
        <v>1498.69</v>
      </c>
      <c r="F39" s="17"/>
      <c r="G39" s="17">
        <f t="shared" si="4"/>
        <v>3970.3633333333341</v>
      </c>
      <c r="H39" s="15">
        <v>1</v>
      </c>
      <c r="J39" s="17">
        <f t="shared" si="0"/>
        <v>3970.3633333333341</v>
      </c>
      <c r="L39" s="4">
        <f t="shared" si="5"/>
        <v>9.1065872697098109E-5</v>
      </c>
      <c r="N39" s="17">
        <f>+L39*(assessment!$J$273*assessment!$F$3)</f>
        <v>2763.718808353547</v>
      </c>
      <c r="P39" s="7">
        <f>+N39/payroll!F39</f>
        <v>4.1285889862799992E-4</v>
      </c>
      <c r="R39" s="17">
        <f>IF(P39&lt;$R$2,N39, +payroll!F39 * $R$2)</f>
        <v>2763.718808353547</v>
      </c>
      <c r="T39" s="6">
        <f t="shared" si="2"/>
        <v>0</v>
      </c>
      <c r="V39">
        <f t="shared" si="3"/>
        <v>1</v>
      </c>
    </row>
    <row r="40" spans="1:22" x14ac:dyDescent="0.2">
      <c r="A40" t="s">
        <v>57</v>
      </c>
      <c r="B40" t="s">
        <v>58</v>
      </c>
      <c r="C40" s="17">
        <v>2322.3799999999997</v>
      </c>
      <c r="D40" s="17">
        <v>1963.1100000000001</v>
      </c>
      <c r="E40" s="17">
        <v>1297.8000000000002</v>
      </c>
      <c r="F40" s="17"/>
      <c r="G40" s="17">
        <f t="shared" si="4"/>
        <v>1861.0966666666666</v>
      </c>
      <c r="H40" s="15">
        <v>1</v>
      </c>
      <c r="J40" s="17">
        <f t="shared" si="0"/>
        <v>1861.0966666666666</v>
      </c>
      <c r="L40" s="4">
        <f t="shared" si="5"/>
        <v>4.2686872181385644E-5</v>
      </c>
      <c r="N40" s="17">
        <f>+L40*(assessment!$J$273*assessment!$F$3)</f>
        <v>1295.4854329446148</v>
      </c>
      <c r="P40" s="7">
        <f>+N40/payroll!F40</f>
        <v>1.2555153282357766E-4</v>
      </c>
      <c r="R40" s="17">
        <f>IF(P40&lt;$R$2,N40, +payroll!F40 * $R$2)</f>
        <v>1295.4854329446148</v>
      </c>
      <c r="T40" s="6">
        <f t="shared" si="2"/>
        <v>0</v>
      </c>
      <c r="V40">
        <f t="shared" si="3"/>
        <v>1</v>
      </c>
    </row>
    <row r="41" spans="1:22" x14ac:dyDescent="0.2">
      <c r="A41" t="s">
        <v>59</v>
      </c>
      <c r="B41" t="s">
        <v>60</v>
      </c>
      <c r="C41" s="17">
        <v>5173.8599999999997</v>
      </c>
      <c r="D41" s="17">
        <v>0</v>
      </c>
      <c r="E41" s="17">
        <v>0</v>
      </c>
      <c r="F41" s="17"/>
      <c r="G41" s="17">
        <f t="shared" si="4"/>
        <v>1724.62</v>
      </c>
      <c r="H41" s="15">
        <v>1</v>
      </c>
      <c r="J41" s="17">
        <f t="shared" si="0"/>
        <v>1724.62</v>
      </c>
      <c r="L41" s="4">
        <f t="shared" si="5"/>
        <v>3.9556587693704599E-5</v>
      </c>
      <c r="N41" s="17">
        <f>+L41*(assessment!$J$273*assessment!$F$3)</f>
        <v>1200.4857820558891</v>
      </c>
      <c r="P41" s="7">
        <f>+N41/payroll!F41</f>
        <v>8.9121013792866198E-5</v>
      </c>
      <c r="R41" s="17">
        <f>IF(P41&lt;$R$2,N41, +payroll!F41 * $R$2)</f>
        <v>1200.4857820558891</v>
      </c>
      <c r="T41" s="6">
        <f t="shared" si="2"/>
        <v>0</v>
      </c>
      <c r="V41">
        <f t="shared" si="3"/>
        <v>1</v>
      </c>
    </row>
    <row r="42" spans="1:22" x14ac:dyDescent="0.2">
      <c r="A42" t="s">
        <v>61</v>
      </c>
      <c r="B42" t="s">
        <v>543</v>
      </c>
      <c r="C42" s="17">
        <v>0</v>
      </c>
      <c r="D42" s="17">
        <v>0</v>
      </c>
      <c r="E42" s="17">
        <v>48</v>
      </c>
      <c r="F42" s="17"/>
      <c r="G42" s="17">
        <f t="shared" si="4"/>
        <v>16</v>
      </c>
      <c r="H42" s="15">
        <v>1</v>
      </c>
      <c r="J42" s="17">
        <f t="shared" si="0"/>
        <v>16</v>
      </c>
      <c r="L42" s="4">
        <f t="shared" si="5"/>
        <v>3.669825254834535E-7</v>
      </c>
      <c r="N42" s="17">
        <f>+L42*(assessment!$J$273*assessment!$F$3)</f>
        <v>11.137394042104479</v>
      </c>
      <c r="P42" s="7">
        <f>+N42/payroll!F42</f>
        <v>2.1018054831091665E-6</v>
      </c>
      <c r="R42" s="17">
        <f>IF(P42&lt;$R$2,N42, +payroll!F42 * $R$2)</f>
        <v>11.137394042104479</v>
      </c>
      <c r="T42" s="6">
        <f t="shared" si="2"/>
        <v>0</v>
      </c>
      <c r="V42">
        <f t="shared" si="3"/>
        <v>1</v>
      </c>
    </row>
    <row r="43" spans="1:22" x14ac:dyDescent="0.2">
      <c r="A43" t="s">
        <v>62</v>
      </c>
      <c r="B43" t="s">
        <v>63</v>
      </c>
      <c r="C43" s="17">
        <v>1087.99</v>
      </c>
      <c r="D43" s="17">
        <v>6331.14</v>
      </c>
      <c r="E43" s="17">
        <v>10557.43</v>
      </c>
      <c r="F43" s="17"/>
      <c r="G43" s="17">
        <f t="shared" si="4"/>
        <v>5992.1866666666674</v>
      </c>
      <c r="H43" s="15">
        <v>1</v>
      </c>
      <c r="J43" s="17">
        <f t="shared" si="0"/>
        <v>5992.1866666666674</v>
      </c>
      <c r="L43" s="4">
        <f t="shared" si="5"/>
        <v>1.3743923725635066E-4</v>
      </c>
      <c r="N43" s="17">
        <f>+L43*(assessment!$J$273*assessment!$F$3)</f>
        <v>4171.0840050319521</v>
      </c>
      <c r="P43" s="7">
        <f>+N43/payroll!F43</f>
        <v>2.6401916478936531E-4</v>
      </c>
      <c r="R43" s="17">
        <f>IF(P43&lt;$R$2,N43, +payroll!F43 * $R$2)</f>
        <v>4171.0840050319521</v>
      </c>
      <c r="T43" s="6">
        <f t="shared" si="2"/>
        <v>0</v>
      </c>
      <c r="V43">
        <f t="shared" si="3"/>
        <v>1</v>
      </c>
    </row>
    <row r="44" spans="1:22" x14ac:dyDescent="0.2">
      <c r="A44" t="s">
        <v>64</v>
      </c>
      <c r="B44" t="s">
        <v>544</v>
      </c>
      <c r="C44" s="17">
        <v>313427.46999999997</v>
      </c>
      <c r="D44" s="17">
        <v>362637.18000000028</v>
      </c>
      <c r="E44" s="17">
        <v>404609.71000000014</v>
      </c>
      <c r="F44" s="17"/>
      <c r="G44" s="17">
        <f t="shared" si="4"/>
        <v>360224.7866666668</v>
      </c>
      <c r="H44" s="15">
        <v>1</v>
      </c>
      <c r="J44" s="17">
        <f t="shared" si="0"/>
        <v>360224.7866666668</v>
      </c>
      <c r="L44" s="4">
        <f t="shared" si="5"/>
        <v>8.2622626220419781E-3</v>
      </c>
      <c r="N44" s="17">
        <f>+L44*(assessment!$J$273*assessment!$F$3)</f>
        <v>250747.83705248073</v>
      </c>
      <c r="P44" s="7">
        <f>+N44/payroll!F44</f>
        <v>1.7889956203771395E-3</v>
      </c>
      <c r="R44" s="17">
        <f>IF(P44&lt;$R$2,N44, +payroll!F44 * $R$2)</f>
        <v>250747.83705248073</v>
      </c>
      <c r="T44" s="6">
        <f t="shared" si="2"/>
        <v>0</v>
      </c>
      <c r="V44">
        <f t="shared" si="3"/>
        <v>1</v>
      </c>
    </row>
    <row r="45" spans="1:22" x14ac:dyDescent="0.2">
      <c r="A45" t="s">
        <v>65</v>
      </c>
      <c r="B45" t="s">
        <v>545</v>
      </c>
      <c r="C45" s="17">
        <v>0</v>
      </c>
      <c r="D45" s="17">
        <v>0</v>
      </c>
      <c r="E45" s="17">
        <v>0</v>
      </c>
      <c r="F45" s="17"/>
      <c r="G45" s="17">
        <f t="shared" si="4"/>
        <v>0</v>
      </c>
      <c r="H45" s="15">
        <v>1</v>
      </c>
      <c r="J45" s="17">
        <f t="shared" si="0"/>
        <v>0</v>
      </c>
      <c r="L45" s="4">
        <f t="shared" si="5"/>
        <v>0</v>
      </c>
      <c r="N45" s="17">
        <f>+L45*(assessment!$J$273*assessment!$F$3)</f>
        <v>0</v>
      </c>
      <c r="P45" s="7">
        <f>+N45/payroll!F45</f>
        <v>0</v>
      </c>
      <c r="R45" s="17">
        <f>IF(P45&lt;$R$2,N45, +payroll!F45 * $R$2)</f>
        <v>0</v>
      </c>
      <c r="T45" s="6">
        <f t="shared" si="2"/>
        <v>0</v>
      </c>
      <c r="V45" t="e">
        <f t="shared" si="3"/>
        <v>#DIV/0!</v>
      </c>
    </row>
    <row r="46" spans="1:22" x14ac:dyDescent="0.2">
      <c r="A46" t="s">
        <v>66</v>
      </c>
      <c r="B46" t="s">
        <v>67</v>
      </c>
      <c r="C46" s="17">
        <v>0</v>
      </c>
      <c r="D46" s="17">
        <v>0</v>
      </c>
      <c r="E46" s="17">
        <v>0</v>
      </c>
      <c r="F46" s="17"/>
      <c r="G46" s="17">
        <f t="shared" si="4"/>
        <v>0</v>
      </c>
      <c r="H46" s="15">
        <v>1</v>
      </c>
      <c r="J46" s="17">
        <f t="shared" si="0"/>
        <v>0</v>
      </c>
      <c r="L46" s="4">
        <f t="shared" si="5"/>
        <v>0</v>
      </c>
      <c r="N46" s="17">
        <f>+L46*(assessment!$J$273*assessment!$F$3)</f>
        <v>0</v>
      </c>
      <c r="P46" s="7">
        <f>+N46/payroll!F46</f>
        <v>0</v>
      </c>
      <c r="R46" s="17">
        <f>IF(P46&lt;$R$2,N46, +payroll!F46 * $R$2)</f>
        <v>0</v>
      </c>
      <c r="T46" s="6">
        <f t="shared" si="2"/>
        <v>0</v>
      </c>
      <c r="V46" t="e">
        <f t="shared" si="3"/>
        <v>#DIV/0!</v>
      </c>
    </row>
    <row r="47" spans="1:22" x14ac:dyDescent="0.2">
      <c r="A47" t="s">
        <v>68</v>
      </c>
      <c r="B47" t="s">
        <v>69</v>
      </c>
      <c r="C47" s="17">
        <v>7963.2400000000007</v>
      </c>
      <c r="D47" s="17">
        <v>22612.36</v>
      </c>
      <c r="E47" s="17">
        <v>21032.65</v>
      </c>
      <c r="F47" s="17"/>
      <c r="G47" s="17">
        <f t="shared" si="4"/>
        <v>17202.75</v>
      </c>
      <c r="H47" s="15">
        <v>1</v>
      </c>
      <c r="J47" s="17">
        <f t="shared" si="0"/>
        <v>17202.75</v>
      </c>
      <c r="L47" s="4">
        <f t="shared" si="5"/>
        <v>3.9456929001627998E-4</v>
      </c>
      <c r="N47" s="17">
        <f>+L47*(assessment!$J$273*assessment!$F$3)</f>
        <v>11974.612834863301</v>
      </c>
      <c r="P47" s="7">
        <f>+N47/payroll!F47</f>
        <v>5.7470256329561031E-4</v>
      </c>
      <c r="R47" s="17">
        <f>IF(P47&lt;$R$2,N47, +payroll!F47 * $R$2)</f>
        <v>11974.612834863301</v>
      </c>
      <c r="T47" s="6">
        <f t="shared" si="2"/>
        <v>0</v>
      </c>
      <c r="V47">
        <f t="shared" si="3"/>
        <v>1</v>
      </c>
    </row>
    <row r="48" spans="1:22" x14ac:dyDescent="0.2">
      <c r="A48" t="s">
        <v>70</v>
      </c>
      <c r="B48" t="s">
        <v>71</v>
      </c>
      <c r="C48" s="17">
        <v>0</v>
      </c>
      <c r="D48" s="17">
        <v>0</v>
      </c>
      <c r="E48" s="17">
        <v>0</v>
      </c>
      <c r="F48" s="17"/>
      <c r="G48" s="17">
        <f t="shared" si="4"/>
        <v>0</v>
      </c>
      <c r="H48" s="15">
        <v>1</v>
      </c>
      <c r="J48" s="17">
        <f t="shared" si="0"/>
        <v>0</v>
      </c>
      <c r="L48" s="4">
        <f t="shared" si="5"/>
        <v>0</v>
      </c>
      <c r="N48" s="17">
        <f>+L48*(assessment!$J$273*assessment!$F$3)</f>
        <v>0</v>
      </c>
      <c r="P48" s="7">
        <f>+N48/payroll!F48</f>
        <v>0</v>
      </c>
      <c r="R48" s="17">
        <f>IF(P48&lt;$R$2,N48, +payroll!F48 * $R$2)</f>
        <v>0</v>
      </c>
      <c r="T48" s="6">
        <f t="shared" si="2"/>
        <v>0</v>
      </c>
      <c r="V48" t="e">
        <f t="shared" si="3"/>
        <v>#DIV/0!</v>
      </c>
    </row>
    <row r="49" spans="1:22" x14ac:dyDescent="0.2">
      <c r="A49" t="s">
        <v>72</v>
      </c>
      <c r="B49" t="s">
        <v>73</v>
      </c>
      <c r="C49" s="17">
        <v>0</v>
      </c>
      <c r="D49" s="17">
        <v>0</v>
      </c>
      <c r="E49" s="17">
        <v>0</v>
      </c>
      <c r="F49" s="17"/>
      <c r="G49" s="17">
        <f t="shared" si="4"/>
        <v>0</v>
      </c>
      <c r="H49" s="15">
        <v>1</v>
      </c>
      <c r="J49" s="17">
        <f t="shared" si="0"/>
        <v>0</v>
      </c>
      <c r="L49" s="4">
        <f t="shared" si="5"/>
        <v>0</v>
      </c>
      <c r="N49" s="17">
        <f>+L49*(assessment!$J$273*assessment!$F$3)</f>
        <v>0</v>
      </c>
      <c r="P49" s="7">
        <f>+N49/payroll!F49</f>
        <v>0</v>
      </c>
      <c r="R49" s="17">
        <f>IF(P49&lt;$R$2,N49, +payroll!F49 * $R$2)</f>
        <v>0</v>
      </c>
      <c r="T49" s="6">
        <f t="shared" si="2"/>
        <v>0</v>
      </c>
      <c r="V49" t="e">
        <f t="shared" si="3"/>
        <v>#DIV/0!</v>
      </c>
    </row>
    <row r="50" spans="1:22" x14ac:dyDescent="0.2">
      <c r="A50" t="s">
        <v>74</v>
      </c>
      <c r="B50" t="s">
        <v>75</v>
      </c>
      <c r="C50" s="17">
        <v>0</v>
      </c>
      <c r="D50" s="17">
        <v>0</v>
      </c>
      <c r="E50" s="17">
        <v>0</v>
      </c>
      <c r="F50" s="17"/>
      <c r="G50" s="17">
        <f t="shared" si="4"/>
        <v>0</v>
      </c>
      <c r="H50" s="15">
        <v>1</v>
      </c>
      <c r="J50" s="17">
        <f t="shared" si="0"/>
        <v>0</v>
      </c>
      <c r="L50" s="4">
        <f t="shared" si="5"/>
        <v>0</v>
      </c>
      <c r="N50" s="17">
        <f>+L50*(assessment!$J$273*assessment!$F$3)</f>
        <v>0</v>
      </c>
      <c r="P50" s="7">
        <f>+N50/payroll!F50</f>
        <v>0</v>
      </c>
      <c r="R50" s="17">
        <f>IF(P50&lt;$R$2,N50, +payroll!F50 * $R$2)</f>
        <v>0</v>
      </c>
      <c r="T50" s="6">
        <f t="shared" si="2"/>
        <v>0</v>
      </c>
      <c r="V50" t="e">
        <f t="shared" si="3"/>
        <v>#DIV/0!</v>
      </c>
    </row>
    <row r="51" spans="1:22" x14ac:dyDescent="0.2">
      <c r="A51" t="s">
        <v>76</v>
      </c>
      <c r="B51" t="s">
        <v>77</v>
      </c>
      <c r="C51" s="17">
        <v>3749.9500000000003</v>
      </c>
      <c r="D51" s="17">
        <v>0</v>
      </c>
      <c r="E51" s="17">
        <v>0</v>
      </c>
      <c r="F51" s="17"/>
      <c r="G51" s="17">
        <f t="shared" si="4"/>
        <v>1249.9833333333333</v>
      </c>
      <c r="H51" s="15">
        <v>1</v>
      </c>
      <c r="J51" s="17">
        <f t="shared" si="0"/>
        <v>1249.9833333333333</v>
      </c>
      <c r="L51" s="4">
        <f t="shared" si="5"/>
        <v>2.867012752993076E-5</v>
      </c>
      <c r="N51" s="17">
        <f>+L51*(assessment!$J$273*assessment!$F$3)</f>
        <v>870.09730808728523</v>
      </c>
      <c r="P51" s="7">
        <f>+N51/payroll!F51</f>
        <v>4.9205947462113231E-4</v>
      </c>
      <c r="R51" s="17">
        <f>IF(P51&lt;$R$2,N51, +payroll!F51 * $R$2)</f>
        <v>870.09730808728523</v>
      </c>
      <c r="T51" s="6">
        <f t="shared" si="2"/>
        <v>0</v>
      </c>
      <c r="V51">
        <f t="shared" si="3"/>
        <v>1</v>
      </c>
    </row>
    <row r="52" spans="1:22" x14ac:dyDescent="0.2">
      <c r="A52" t="s">
        <v>78</v>
      </c>
      <c r="B52" t="s">
        <v>79</v>
      </c>
      <c r="C52" s="17">
        <v>0</v>
      </c>
      <c r="D52" s="17">
        <v>0</v>
      </c>
      <c r="E52" s="17">
        <v>0</v>
      </c>
      <c r="F52" s="17"/>
      <c r="G52" s="17">
        <f t="shared" si="4"/>
        <v>0</v>
      </c>
      <c r="H52" s="15">
        <v>1</v>
      </c>
      <c r="J52" s="17">
        <f t="shared" si="0"/>
        <v>0</v>
      </c>
      <c r="L52" s="4">
        <f t="shared" si="5"/>
        <v>0</v>
      </c>
      <c r="N52" s="17">
        <f>+L52*(assessment!$J$273*assessment!$F$3)</f>
        <v>0</v>
      </c>
      <c r="P52" s="7">
        <f>+N52/payroll!F52</f>
        <v>0</v>
      </c>
      <c r="R52" s="17">
        <f>IF(P52&lt;$R$2,N52, +payroll!F52 * $R$2)</f>
        <v>0</v>
      </c>
      <c r="T52" s="6">
        <f t="shared" si="2"/>
        <v>0</v>
      </c>
      <c r="V52" t="e">
        <f t="shared" si="3"/>
        <v>#DIV/0!</v>
      </c>
    </row>
    <row r="53" spans="1:22" x14ac:dyDescent="0.2">
      <c r="A53" t="s">
        <v>80</v>
      </c>
      <c r="B53" t="s">
        <v>81</v>
      </c>
      <c r="C53" s="17">
        <v>713.41000000000008</v>
      </c>
      <c r="D53" s="17">
        <v>1733.53</v>
      </c>
      <c r="E53" s="17">
        <v>7602.1</v>
      </c>
      <c r="F53" s="17"/>
      <c r="G53" s="17">
        <f t="shared" si="4"/>
        <v>3349.6800000000003</v>
      </c>
      <c r="H53" s="15">
        <v>1</v>
      </c>
      <c r="J53" s="17">
        <f t="shared" si="0"/>
        <v>3349.6800000000003</v>
      </c>
      <c r="L53" s="4">
        <f t="shared" si="5"/>
        <v>7.6829626622588418E-5</v>
      </c>
      <c r="N53" s="17">
        <f>+L53*(assessment!$J$273*assessment!$F$3)</f>
        <v>2331.6691296847835</v>
      </c>
      <c r="P53" s="7">
        <f>+N53/payroll!F53</f>
        <v>3.0259587792409888E-4</v>
      </c>
      <c r="R53" s="17">
        <f>IF(P53&lt;$R$2,N53, +payroll!F53 * $R$2)</f>
        <v>2331.6691296847835</v>
      </c>
      <c r="T53" s="6">
        <f t="shared" si="2"/>
        <v>0</v>
      </c>
      <c r="V53">
        <f t="shared" si="3"/>
        <v>1</v>
      </c>
    </row>
    <row r="54" spans="1:22" x14ac:dyDescent="0.2">
      <c r="A54" t="s">
        <v>82</v>
      </c>
      <c r="B54" t="s">
        <v>508</v>
      </c>
      <c r="C54" s="17">
        <v>885.36</v>
      </c>
      <c r="D54" s="17">
        <v>4154.5</v>
      </c>
      <c r="E54" s="17">
        <v>5848.0400000000009</v>
      </c>
      <c r="F54" s="17"/>
      <c r="G54" s="17">
        <f t="shared" si="4"/>
        <v>3629.3000000000006</v>
      </c>
      <c r="H54" s="15">
        <v>1</v>
      </c>
      <c r="J54" s="17">
        <f t="shared" si="0"/>
        <v>3629.3000000000006</v>
      </c>
      <c r="L54" s="4">
        <f t="shared" si="5"/>
        <v>8.3243104983568621E-5</v>
      </c>
      <c r="N54" s="17">
        <f>+L54*(assessment!$J$273*assessment!$F$3)</f>
        <v>2526.3090123131119</v>
      </c>
      <c r="P54" s="7">
        <f>+N54/payroll!F54</f>
        <v>1.335032616739446E-4</v>
      </c>
      <c r="R54" s="17">
        <f>IF(P54&lt;$R$2,N54, +payroll!F54 * $R$2)</f>
        <v>2526.3090123131119</v>
      </c>
      <c r="T54" s="6">
        <f t="shared" si="2"/>
        <v>0</v>
      </c>
      <c r="V54">
        <f t="shared" si="3"/>
        <v>1</v>
      </c>
    </row>
    <row r="55" spans="1:22" x14ac:dyDescent="0.2">
      <c r="A55" t="s">
        <v>83</v>
      </c>
      <c r="B55" t="s">
        <v>84</v>
      </c>
      <c r="C55" s="17">
        <v>0</v>
      </c>
      <c r="D55" s="17">
        <v>0</v>
      </c>
      <c r="E55" s="17">
        <v>0</v>
      </c>
      <c r="F55" s="17"/>
      <c r="G55" s="17">
        <f t="shared" si="4"/>
        <v>0</v>
      </c>
      <c r="H55" s="15">
        <v>1</v>
      </c>
      <c r="J55" s="17">
        <f t="shared" si="0"/>
        <v>0</v>
      </c>
      <c r="L55" s="4">
        <f t="shared" si="5"/>
        <v>0</v>
      </c>
      <c r="N55" s="17">
        <f>+L55*(assessment!$J$273*assessment!$F$3)</f>
        <v>0</v>
      </c>
      <c r="P55" s="7">
        <f>+N55/payroll!F55</f>
        <v>0</v>
      </c>
      <c r="R55" s="17">
        <f>IF(P55&lt;$R$2,N55, +payroll!F55 * $R$2)</f>
        <v>0</v>
      </c>
      <c r="T55" s="6">
        <f t="shared" si="2"/>
        <v>0</v>
      </c>
      <c r="V55" t="e">
        <f t="shared" si="3"/>
        <v>#DIV/0!</v>
      </c>
    </row>
    <row r="56" spans="1:22" x14ac:dyDescent="0.2">
      <c r="A56" t="s">
        <v>85</v>
      </c>
      <c r="B56" t="s">
        <v>86</v>
      </c>
      <c r="C56" s="17">
        <v>243655.53999999998</v>
      </c>
      <c r="D56" s="17">
        <v>226372.35000000003</v>
      </c>
      <c r="E56" s="17">
        <v>352174.54000000027</v>
      </c>
      <c r="F56" s="17"/>
      <c r="G56" s="17">
        <f t="shared" si="4"/>
        <v>274067.47666666674</v>
      </c>
      <c r="H56" s="15">
        <v>1</v>
      </c>
      <c r="J56" s="17">
        <f t="shared" ref="J56:J102" si="6">+G56*H56</f>
        <v>274067.47666666674</v>
      </c>
      <c r="L56" s="4">
        <f t="shared" si="5"/>
        <v>6.2861234212506769E-3</v>
      </c>
      <c r="N56" s="17">
        <f>+L56*(assessment!$J$273*assessment!$F$3)</f>
        <v>190774.84261012141</v>
      </c>
      <c r="P56" s="7">
        <f>+N56/payroll!F56</f>
        <v>7.4614788238226903E-3</v>
      </c>
      <c r="R56" s="17">
        <f>IF(P56&lt;$R$2,N56, +payroll!F56 * $R$2)</f>
        <v>190774.84261012141</v>
      </c>
      <c r="T56" s="6">
        <f t="shared" ref="T56:T102" si="7">+N56-R56</f>
        <v>0</v>
      </c>
      <c r="V56">
        <f t="shared" ref="V56:V102" si="8">+R56/N56</f>
        <v>1</v>
      </c>
    </row>
    <row r="57" spans="1:22" x14ac:dyDescent="0.2">
      <c r="A57" t="s">
        <v>87</v>
      </c>
      <c r="B57" t="s">
        <v>88</v>
      </c>
      <c r="C57" s="17">
        <v>32925.270000000004</v>
      </c>
      <c r="D57" s="17">
        <v>31302.879999999972</v>
      </c>
      <c r="E57" s="17">
        <v>13036.440000000002</v>
      </c>
      <c r="F57" s="17"/>
      <c r="G57" s="17">
        <f t="shared" si="4"/>
        <v>25754.863333333327</v>
      </c>
      <c r="H57" s="15">
        <v>1</v>
      </c>
      <c r="J57" s="17">
        <f t="shared" si="6"/>
        <v>25754.863333333327</v>
      </c>
      <c r="L57" s="4">
        <f t="shared" si="5"/>
        <v>5.9072404934674126E-4</v>
      </c>
      <c r="N57" s="17">
        <f>+L57*(assessment!$J$273*assessment!$F$3)</f>
        <v>17927.628840242607</v>
      </c>
      <c r="P57" s="7">
        <f>+N57/payroll!F57</f>
        <v>1.3759814641760089E-3</v>
      </c>
      <c r="R57" s="17">
        <f>IF(P57&lt;$R$2,N57, +payroll!F57 * $R$2)</f>
        <v>17927.628840242607</v>
      </c>
      <c r="T57" s="6">
        <f t="shared" si="7"/>
        <v>0</v>
      </c>
      <c r="V57">
        <f t="shared" si="8"/>
        <v>1</v>
      </c>
    </row>
    <row r="58" spans="1:22" x14ac:dyDescent="0.2">
      <c r="A58" t="s">
        <v>89</v>
      </c>
      <c r="B58" t="s">
        <v>90</v>
      </c>
      <c r="C58" s="17">
        <v>1876230.0200000003</v>
      </c>
      <c r="D58" s="17">
        <v>2010835.8599999999</v>
      </c>
      <c r="E58" s="17">
        <v>2080235.2599999979</v>
      </c>
      <c r="F58" s="17"/>
      <c r="G58" s="17">
        <f t="shared" si="4"/>
        <v>1989100.3799999992</v>
      </c>
      <c r="H58" s="15">
        <v>1</v>
      </c>
      <c r="J58" s="17">
        <f t="shared" si="6"/>
        <v>1989100.3799999992</v>
      </c>
      <c r="L58" s="4">
        <f t="shared" si="5"/>
        <v>4.5622817555781049E-2</v>
      </c>
      <c r="N58" s="17">
        <f>+L58*(assessment!$J$273*assessment!$F$3)</f>
        <v>1384587.170084984</v>
      </c>
      <c r="P58" s="7">
        <f>+N58/payroll!F58</f>
        <v>3.7264905569823611E-3</v>
      </c>
      <c r="R58" s="17">
        <f>IF(P58&lt;$R$2,N58, +payroll!F58 * $R$2)</f>
        <v>1384587.170084984</v>
      </c>
      <c r="T58" s="6">
        <f t="shared" si="7"/>
        <v>0</v>
      </c>
      <c r="V58">
        <f t="shared" si="8"/>
        <v>1</v>
      </c>
    </row>
    <row r="59" spans="1:22" x14ac:dyDescent="0.2">
      <c r="A59" t="s">
        <v>91</v>
      </c>
      <c r="B59" t="s">
        <v>92</v>
      </c>
      <c r="C59" s="17">
        <v>0</v>
      </c>
      <c r="D59" s="17">
        <v>2965.51</v>
      </c>
      <c r="E59" s="17">
        <v>11147.42</v>
      </c>
      <c r="F59" s="17"/>
      <c r="G59" s="17">
        <f t="shared" si="4"/>
        <v>4704.3100000000004</v>
      </c>
      <c r="H59" s="15">
        <v>1</v>
      </c>
      <c r="J59" s="17">
        <f t="shared" si="6"/>
        <v>4704.3100000000004</v>
      </c>
      <c r="L59" s="4">
        <f t="shared" si="5"/>
        <v>1.0789997277856658E-4</v>
      </c>
      <c r="N59" s="17">
        <f>+L59*(assessment!$J$273*assessment!$F$3)</f>
        <v>3274.6096353882826</v>
      </c>
      <c r="P59" s="7">
        <f>+N59/payroll!F59</f>
        <v>1.6226245279337924E-3</v>
      </c>
      <c r="R59" s="17">
        <f>IF(P59&lt;$R$2,N59, +payroll!F59 * $R$2)</f>
        <v>3274.6096353882826</v>
      </c>
      <c r="T59" s="6">
        <f t="shared" si="7"/>
        <v>0</v>
      </c>
      <c r="V59">
        <f t="shared" si="8"/>
        <v>1</v>
      </c>
    </row>
    <row r="60" spans="1:22" x14ac:dyDescent="0.2">
      <c r="A60" t="s">
        <v>93</v>
      </c>
      <c r="B60" t="s">
        <v>94</v>
      </c>
      <c r="C60" s="17">
        <v>0</v>
      </c>
      <c r="D60" s="17">
        <v>0</v>
      </c>
      <c r="E60" s="17">
        <v>0</v>
      </c>
      <c r="F60" s="17"/>
      <c r="G60" s="17">
        <f t="shared" si="4"/>
        <v>0</v>
      </c>
      <c r="H60" s="15">
        <v>1</v>
      </c>
      <c r="J60" s="17">
        <f t="shared" si="6"/>
        <v>0</v>
      </c>
      <c r="L60" s="4">
        <f t="shared" si="5"/>
        <v>0</v>
      </c>
      <c r="N60" s="17">
        <f>+L60*(assessment!$J$273*assessment!$F$3)</f>
        <v>0</v>
      </c>
      <c r="P60" s="7">
        <f>+N60/payroll!F60</f>
        <v>0</v>
      </c>
      <c r="R60" s="17">
        <f>IF(P60&lt;$R$2,N60, +payroll!F60 * $R$2)</f>
        <v>0</v>
      </c>
      <c r="T60" s="6">
        <f t="shared" si="7"/>
        <v>0</v>
      </c>
      <c r="V60" t="e">
        <f t="shared" si="8"/>
        <v>#DIV/0!</v>
      </c>
    </row>
    <row r="61" spans="1:22" x14ac:dyDescent="0.2">
      <c r="A61" t="s">
        <v>95</v>
      </c>
      <c r="B61" t="s">
        <v>96</v>
      </c>
      <c r="C61" s="17">
        <v>0</v>
      </c>
      <c r="D61" s="17">
        <v>0</v>
      </c>
      <c r="E61" s="17">
        <v>0</v>
      </c>
      <c r="F61" s="17"/>
      <c r="G61" s="17">
        <f t="shared" si="4"/>
        <v>0</v>
      </c>
      <c r="H61" s="15">
        <v>1</v>
      </c>
      <c r="J61" s="17">
        <f t="shared" si="6"/>
        <v>0</v>
      </c>
      <c r="L61" s="4">
        <f t="shared" si="5"/>
        <v>0</v>
      </c>
      <c r="N61" s="17">
        <f>+L61*(assessment!$J$273*assessment!$F$3)</f>
        <v>0</v>
      </c>
      <c r="P61" s="7">
        <f>+N61/payroll!F61</f>
        <v>0</v>
      </c>
      <c r="R61" s="17">
        <f>IF(P61&lt;$R$2,N61, +payroll!F61 * $R$2)</f>
        <v>0</v>
      </c>
      <c r="T61" s="6">
        <f t="shared" si="7"/>
        <v>0</v>
      </c>
      <c r="V61" t="e">
        <f t="shared" si="8"/>
        <v>#DIV/0!</v>
      </c>
    </row>
    <row r="62" spans="1:22" x14ac:dyDescent="0.2">
      <c r="A62" t="s">
        <v>500</v>
      </c>
      <c r="B62" t="s">
        <v>501</v>
      </c>
      <c r="C62" s="17">
        <v>9619.15</v>
      </c>
      <c r="D62" s="17">
        <v>29902.880000000001</v>
      </c>
      <c r="E62" s="17">
        <v>12749.65</v>
      </c>
      <c r="F62" s="17"/>
      <c r="G62" s="17">
        <f t="shared" si="4"/>
        <v>17423.893333333333</v>
      </c>
      <c r="H62" s="15">
        <v>1</v>
      </c>
      <c r="J62" s="17">
        <f>+G62*H62</f>
        <v>17423.893333333333</v>
      </c>
      <c r="L62" s="4">
        <f t="shared" si="5"/>
        <v>3.99641523701311E-4</v>
      </c>
      <c r="N62" s="17">
        <f>+L62*(assessment!$J$273*assessment!$F$3)</f>
        <v>12128.547862558164</v>
      </c>
      <c r="P62" s="7">
        <f>+N62/payroll!F62</f>
        <v>1.728250886713615E-3</v>
      </c>
      <c r="R62" s="17">
        <f>IF(P62&lt;$R$2,N62, +payroll!F62 * $R$2)</f>
        <v>12128.547862558164</v>
      </c>
      <c r="T62" s="6">
        <f>+N62-R62</f>
        <v>0</v>
      </c>
      <c r="V62">
        <f>+R62/N62</f>
        <v>1</v>
      </c>
    </row>
    <row r="63" spans="1:22" x14ac:dyDescent="0.2">
      <c r="A63" t="s">
        <v>97</v>
      </c>
      <c r="B63" t="s">
        <v>502</v>
      </c>
      <c r="C63" s="17">
        <v>0</v>
      </c>
      <c r="D63" s="17">
        <v>-60</v>
      </c>
      <c r="E63" s="17">
        <v>0</v>
      </c>
      <c r="F63" s="17"/>
      <c r="G63" s="17">
        <f t="shared" si="4"/>
        <v>0</v>
      </c>
      <c r="H63" s="15">
        <v>1</v>
      </c>
      <c r="J63" s="17">
        <f t="shared" si="6"/>
        <v>0</v>
      </c>
      <c r="L63" s="4">
        <f t="shared" si="5"/>
        <v>0</v>
      </c>
      <c r="N63" s="17">
        <f>+L63*(assessment!$J$273*assessment!$F$3)</f>
        <v>0</v>
      </c>
      <c r="P63" s="7">
        <f>+N63/payroll!F63</f>
        <v>0</v>
      </c>
      <c r="R63" s="17">
        <f>IF(P63&lt;$R$2,N63, +payroll!F63 * $R$2)</f>
        <v>0</v>
      </c>
      <c r="T63" s="6">
        <f t="shared" si="7"/>
        <v>0</v>
      </c>
      <c r="V63" t="e">
        <f t="shared" si="8"/>
        <v>#DIV/0!</v>
      </c>
    </row>
    <row r="64" spans="1:22" x14ac:dyDescent="0.2">
      <c r="A64" t="s">
        <v>98</v>
      </c>
      <c r="B64" t="s">
        <v>99</v>
      </c>
      <c r="C64" s="17">
        <v>0</v>
      </c>
      <c r="D64" s="17">
        <v>202.76</v>
      </c>
      <c r="E64" s="17">
        <v>818.94999999999993</v>
      </c>
      <c r="F64" s="17"/>
      <c r="G64" s="17">
        <f t="shared" si="4"/>
        <v>340.57</v>
      </c>
      <c r="H64" s="15">
        <v>1</v>
      </c>
      <c r="J64" s="17">
        <f t="shared" si="6"/>
        <v>340.57</v>
      </c>
      <c r="L64" s="4">
        <f t="shared" si="5"/>
        <v>7.8114524189937345E-6</v>
      </c>
      <c r="N64" s="17">
        <f>+L64*(assessment!$J$273*assessment!$F$3)</f>
        <v>237.06639305747012</v>
      </c>
      <c r="P64" s="7">
        <f>+N64/payroll!F64</f>
        <v>1.7821514334032495E-5</v>
      </c>
      <c r="R64" s="17">
        <f>IF(P64&lt;$R$2,N64, +payroll!F64 * $R$2)</f>
        <v>237.06639305747012</v>
      </c>
      <c r="T64" s="6">
        <f t="shared" si="7"/>
        <v>0</v>
      </c>
      <c r="V64">
        <f t="shared" si="8"/>
        <v>1</v>
      </c>
    </row>
    <row r="65" spans="1:22" x14ac:dyDescent="0.2">
      <c r="A65" t="s">
        <v>100</v>
      </c>
      <c r="B65" t="s">
        <v>101</v>
      </c>
      <c r="C65" s="17">
        <v>5408.09</v>
      </c>
      <c r="D65" s="17">
        <v>14379.410000000002</v>
      </c>
      <c r="E65" s="17">
        <v>38476.12000000001</v>
      </c>
      <c r="F65" s="17"/>
      <c r="G65" s="17">
        <f t="shared" si="4"/>
        <v>19421.206666666669</v>
      </c>
      <c r="H65" s="15">
        <v>1</v>
      </c>
      <c r="J65" s="17">
        <f t="shared" si="6"/>
        <v>19421.206666666669</v>
      </c>
      <c r="L65" s="4">
        <f t="shared" ref="L65:L90" si="9">+J65/$J$265</f>
        <v>4.4545271690433862E-4</v>
      </c>
      <c r="N65" s="17">
        <f>+L65*(assessment!$J$273*assessment!$F$3)</f>
        <v>13518.851963738322</v>
      </c>
      <c r="P65" s="7">
        <f>+N65/payroll!F65</f>
        <v>7.7517485688824645E-4</v>
      </c>
      <c r="R65" s="17">
        <f>IF(P65&lt;$R$2,N65, +payroll!F65 * $R$2)</f>
        <v>13518.851963738322</v>
      </c>
      <c r="T65" s="6">
        <f t="shared" si="7"/>
        <v>0</v>
      </c>
      <c r="V65">
        <f t="shared" si="8"/>
        <v>1</v>
      </c>
    </row>
    <row r="66" spans="1:22" x14ac:dyDescent="0.2">
      <c r="A66" t="s">
        <v>102</v>
      </c>
      <c r="B66" t="s">
        <v>103</v>
      </c>
      <c r="C66" s="17">
        <v>177799.55000000005</v>
      </c>
      <c r="D66" s="17">
        <v>96869.030000000013</v>
      </c>
      <c r="E66" s="17">
        <v>73939.690000000017</v>
      </c>
      <c r="F66" s="17"/>
      <c r="G66" s="17">
        <f t="shared" si="4"/>
        <v>116202.7566666667</v>
      </c>
      <c r="H66" s="15">
        <v>1</v>
      </c>
      <c r="J66" s="17">
        <f t="shared" si="6"/>
        <v>116202.7566666667</v>
      </c>
      <c r="L66" s="4">
        <f t="shared" si="9"/>
        <v>2.6652738193545349E-3</v>
      </c>
      <c r="N66" s="17">
        <f>+L66*(assessment!$J$273*assessment!$F$3)</f>
        <v>80887.243110965632</v>
      </c>
      <c r="P66" s="7">
        <f>+N66/payroll!F66</f>
        <v>1.0787728543662518E-3</v>
      </c>
      <c r="R66" s="17">
        <f>IF(P66&lt;$R$2,N66, +payroll!F66 * $R$2)</f>
        <v>80887.243110965632</v>
      </c>
      <c r="T66" s="6">
        <f t="shared" si="7"/>
        <v>0</v>
      </c>
      <c r="V66">
        <f t="shared" si="8"/>
        <v>1</v>
      </c>
    </row>
    <row r="67" spans="1:22" x14ac:dyDescent="0.2">
      <c r="A67" t="s">
        <v>104</v>
      </c>
      <c r="B67" t="s">
        <v>546</v>
      </c>
      <c r="C67" s="17">
        <v>5123.8900000000003</v>
      </c>
      <c r="D67" s="17">
        <v>3664.77</v>
      </c>
      <c r="E67" s="17">
        <v>2237.09</v>
      </c>
      <c r="F67" s="17"/>
      <c r="G67" s="17">
        <f t="shared" si="4"/>
        <v>3675.25</v>
      </c>
      <c r="H67" s="15">
        <v>1</v>
      </c>
      <c r="J67" s="17">
        <f t="shared" si="6"/>
        <v>3675.25</v>
      </c>
      <c r="L67" s="4">
        <f t="shared" si="9"/>
        <v>8.4297032923941401E-5</v>
      </c>
      <c r="N67" s="17">
        <f>+L67*(assessment!$J$273*assessment!$F$3)</f>
        <v>2558.2942158277801</v>
      </c>
      <c r="P67" s="7">
        <f>+N67/payroll!F67</f>
        <v>7.3130227631517408E-5</v>
      </c>
      <c r="R67" s="17">
        <f>IF(P67&lt;$R$2,N67, +payroll!F67 * $R$2)</f>
        <v>2558.2942158277801</v>
      </c>
      <c r="T67" s="6">
        <f t="shared" si="7"/>
        <v>0</v>
      </c>
      <c r="V67">
        <f t="shared" si="8"/>
        <v>1</v>
      </c>
    </row>
    <row r="68" spans="1:22" x14ac:dyDescent="0.2">
      <c r="A68" t="s">
        <v>105</v>
      </c>
      <c r="B68" t="s">
        <v>106</v>
      </c>
      <c r="C68" s="17">
        <v>0</v>
      </c>
      <c r="D68" s="17">
        <v>0</v>
      </c>
      <c r="E68" s="17">
        <v>0</v>
      </c>
      <c r="F68" s="17"/>
      <c r="G68" s="17">
        <f t="shared" si="4"/>
        <v>0</v>
      </c>
      <c r="H68" s="15">
        <v>1</v>
      </c>
      <c r="J68" s="17">
        <f t="shared" si="6"/>
        <v>0</v>
      </c>
      <c r="L68" s="4">
        <f t="shared" si="9"/>
        <v>0</v>
      </c>
      <c r="N68" s="17">
        <f>+L68*(assessment!$J$273*assessment!$F$3)</f>
        <v>0</v>
      </c>
      <c r="P68" s="7">
        <f>+N68/payroll!F68</f>
        <v>0</v>
      </c>
      <c r="R68" s="17">
        <f>IF(P68&lt;$R$2,N68, +payroll!F68 * $R$2)</f>
        <v>0</v>
      </c>
      <c r="T68" s="6">
        <f t="shared" si="7"/>
        <v>0</v>
      </c>
      <c r="V68" t="e">
        <f t="shared" si="8"/>
        <v>#DIV/0!</v>
      </c>
    </row>
    <row r="69" spans="1:22" x14ac:dyDescent="0.2">
      <c r="A69" t="s">
        <v>107</v>
      </c>
      <c r="B69" t="s">
        <v>108</v>
      </c>
      <c r="C69" s="17">
        <v>7649.72</v>
      </c>
      <c r="D69" s="17">
        <v>0</v>
      </c>
      <c r="E69" s="17">
        <v>0</v>
      </c>
      <c r="F69" s="17"/>
      <c r="G69" s="17">
        <f t="shared" si="4"/>
        <v>2549.9066666666668</v>
      </c>
      <c r="H69" s="15">
        <v>1</v>
      </c>
      <c r="J69" s="17">
        <f t="shared" si="6"/>
        <v>2549.9066666666668</v>
      </c>
      <c r="L69" s="4">
        <f t="shared" si="9"/>
        <v>5.8485699267526749E-5</v>
      </c>
      <c r="N69" s="17">
        <f>+L69*(assessment!$J$273*assessment!$F$3)</f>
        <v>1774.9572073284889</v>
      </c>
      <c r="P69" s="7">
        <f>+N69/payroll!F69</f>
        <v>7.9798765739075457E-4</v>
      </c>
      <c r="R69" s="17">
        <f>IF(P69&lt;$R$2,N69, +payroll!F69 * $R$2)</f>
        <v>1774.9572073284889</v>
      </c>
      <c r="T69" s="6">
        <f t="shared" si="7"/>
        <v>0</v>
      </c>
      <c r="V69">
        <f t="shared" si="8"/>
        <v>1</v>
      </c>
    </row>
    <row r="70" spans="1:22" x14ac:dyDescent="0.2">
      <c r="A70" t="s">
        <v>109</v>
      </c>
      <c r="B70" t="s">
        <v>110</v>
      </c>
      <c r="C70" s="17">
        <v>140118.94</v>
      </c>
      <c r="D70" s="17">
        <v>148157.93000000005</v>
      </c>
      <c r="E70" s="17">
        <v>64828.799999999988</v>
      </c>
      <c r="F70" s="17"/>
      <c r="G70" s="17">
        <f t="shared" ref="G70:G133" si="10">IF(SUM(C70:E70)&gt;0,AVERAGE(C70:E70),0)</f>
        <v>117701.89000000001</v>
      </c>
      <c r="H70" s="15">
        <v>1</v>
      </c>
      <c r="J70" s="17">
        <f t="shared" si="6"/>
        <v>117701.89000000001</v>
      </c>
      <c r="L70" s="4">
        <f t="shared" si="9"/>
        <v>2.699658552898478E-3</v>
      </c>
      <c r="N70" s="17">
        <f>+L70*(assessment!$J$273*assessment!$F$3)</f>
        <v>81930.770526902314</v>
      </c>
      <c r="P70" s="7">
        <f>+N70/payroll!F70</f>
        <v>2.6301187667996072E-3</v>
      </c>
      <c r="R70" s="17">
        <f>IF(P70&lt;$R$2,N70, +payroll!F70 * $R$2)</f>
        <v>81930.770526902314</v>
      </c>
      <c r="T70" s="6">
        <f t="shared" si="7"/>
        <v>0</v>
      </c>
      <c r="V70">
        <f t="shared" si="8"/>
        <v>1</v>
      </c>
    </row>
    <row r="71" spans="1:22" x14ac:dyDescent="0.2">
      <c r="A71" t="s">
        <v>111</v>
      </c>
      <c r="B71" t="s">
        <v>112</v>
      </c>
      <c r="C71" s="17">
        <v>1707.8500000000004</v>
      </c>
      <c r="D71" s="17">
        <v>0</v>
      </c>
      <c r="E71" s="17">
        <v>0</v>
      </c>
      <c r="F71" s="17"/>
      <c r="G71" s="17">
        <f t="shared" si="10"/>
        <v>569.28333333333342</v>
      </c>
      <c r="H71" s="15">
        <v>1</v>
      </c>
      <c r="J71" s="17">
        <f t="shared" si="6"/>
        <v>569.28333333333342</v>
      </c>
      <c r="L71" s="4">
        <f t="shared" si="9"/>
        <v>1.3057314711394086E-5</v>
      </c>
      <c r="N71" s="17">
        <f>+L71*(assessment!$J$273*assessment!$F$3)</f>
        <v>396.27080030850283</v>
      </c>
      <c r="P71" s="7">
        <f>+N71/payroll!F71</f>
        <v>2.9772521498639445E-4</v>
      </c>
      <c r="R71" s="17">
        <f>IF(P71&lt;$R$2,N71, +payroll!F71 * $R$2)</f>
        <v>396.27080030850283</v>
      </c>
      <c r="T71" s="6">
        <f t="shared" si="7"/>
        <v>0</v>
      </c>
      <c r="V71">
        <f t="shared" si="8"/>
        <v>1</v>
      </c>
    </row>
    <row r="72" spans="1:22" x14ac:dyDescent="0.2">
      <c r="A72" t="s">
        <v>113</v>
      </c>
      <c r="B72" t="s">
        <v>114</v>
      </c>
      <c r="C72" s="17">
        <v>0</v>
      </c>
      <c r="D72" s="17">
        <v>0</v>
      </c>
      <c r="E72" s="17">
        <v>0</v>
      </c>
      <c r="F72" s="17"/>
      <c r="G72" s="17">
        <f t="shared" si="10"/>
        <v>0</v>
      </c>
      <c r="H72" s="15">
        <v>1</v>
      </c>
      <c r="J72" s="17">
        <f t="shared" si="6"/>
        <v>0</v>
      </c>
      <c r="L72" s="4">
        <f t="shared" si="9"/>
        <v>0</v>
      </c>
      <c r="N72" s="17">
        <f>+L72*(assessment!$J$273*assessment!$F$3)</f>
        <v>0</v>
      </c>
      <c r="P72" s="7">
        <f>+N72/payroll!F72</f>
        <v>0</v>
      </c>
      <c r="R72" s="17">
        <f>IF(P72&lt;$R$2,N72, +payroll!F72 * $R$2)</f>
        <v>0</v>
      </c>
      <c r="T72" s="6">
        <f t="shared" si="7"/>
        <v>0</v>
      </c>
      <c r="V72" t="e">
        <f t="shared" si="8"/>
        <v>#DIV/0!</v>
      </c>
    </row>
    <row r="73" spans="1:22" x14ac:dyDescent="0.2">
      <c r="A73" t="s">
        <v>115</v>
      </c>
      <c r="B73" t="s">
        <v>116</v>
      </c>
      <c r="C73" s="17">
        <v>0</v>
      </c>
      <c r="D73" s="17">
        <v>0</v>
      </c>
      <c r="E73" s="17">
        <v>0</v>
      </c>
      <c r="F73" s="17"/>
      <c r="G73" s="17">
        <f t="shared" si="10"/>
        <v>0</v>
      </c>
      <c r="H73" s="15">
        <v>1</v>
      </c>
      <c r="J73" s="17">
        <f t="shared" si="6"/>
        <v>0</v>
      </c>
      <c r="L73" s="4">
        <f t="shared" si="9"/>
        <v>0</v>
      </c>
      <c r="N73" s="17">
        <f>+L73*(assessment!$J$273*assessment!$F$3)</f>
        <v>0</v>
      </c>
      <c r="P73" s="7">
        <f>+N73/payroll!F73</f>
        <v>0</v>
      </c>
      <c r="R73" s="17">
        <f>IF(P73&lt;$R$2,N73, +payroll!F73 * $R$2)</f>
        <v>0</v>
      </c>
      <c r="T73" s="6">
        <f t="shared" si="7"/>
        <v>0</v>
      </c>
      <c r="V73" t="e">
        <f t="shared" si="8"/>
        <v>#DIV/0!</v>
      </c>
    </row>
    <row r="74" spans="1:22" x14ac:dyDescent="0.2">
      <c r="A74" t="s">
        <v>117</v>
      </c>
      <c r="B74" t="s">
        <v>118</v>
      </c>
      <c r="C74" s="17">
        <v>844.62000000000012</v>
      </c>
      <c r="D74" s="17">
        <v>-255.14</v>
      </c>
      <c r="E74" s="17">
        <v>1416.3</v>
      </c>
      <c r="F74" s="17"/>
      <c r="G74" s="17">
        <f t="shared" si="10"/>
        <v>668.59333333333336</v>
      </c>
      <c r="H74" s="15">
        <v>1</v>
      </c>
      <c r="J74" s="17">
        <f t="shared" si="6"/>
        <v>668.59333333333336</v>
      </c>
      <c r="L74" s="4">
        <f t="shared" si="9"/>
        <v>1.5335129374254197E-5</v>
      </c>
      <c r="N74" s="17">
        <f>+L74*(assessment!$J$273*assessment!$F$3)</f>
        <v>465.39921295359005</v>
      </c>
      <c r="P74" s="7">
        <f>+N74/payroll!F74</f>
        <v>1.6666245112061576E-4</v>
      </c>
      <c r="R74" s="17">
        <f>IF(P74&lt;$R$2,N74, +payroll!F74 * $R$2)</f>
        <v>465.39921295359005</v>
      </c>
      <c r="T74" s="6">
        <f t="shared" si="7"/>
        <v>0</v>
      </c>
      <c r="V74">
        <f t="shared" si="8"/>
        <v>1</v>
      </c>
    </row>
    <row r="75" spans="1:22" x14ac:dyDescent="0.2">
      <c r="A75" t="s">
        <v>119</v>
      </c>
      <c r="B75" t="s">
        <v>120</v>
      </c>
      <c r="C75" s="17">
        <v>0</v>
      </c>
      <c r="D75" s="17">
        <v>0</v>
      </c>
      <c r="E75" s="17">
        <v>0</v>
      </c>
      <c r="F75" s="17"/>
      <c r="G75" s="17">
        <f t="shared" si="10"/>
        <v>0</v>
      </c>
      <c r="H75" s="15">
        <v>1</v>
      </c>
      <c r="J75" s="17">
        <f t="shared" si="6"/>
        <v>0</v>
      </c>
      <c r="L75" s="4">
        <f t="shared" si="9"/>
        <v>0</v>
      </c>
      <c r="N75" s="17">
        <f>+L75*(assessment!$J$273*assessment!$F$3)</f>
        <v>0</v>
      </c>
      <c r="P75" s="7">
        <f>+N75/payroll!F75</f>
        <v>0</v>
      </c>
      <c r="R75" s="17">
        <f>IF(P75&lt;$R$2,N75, +payroll!F75 * $R$2)</f>
        <v>0</v>
      </c>
      <c r="T75" s="6">
        <f t="shared" si="7"/>
        <v>0</v>
      </c>
      <c r="V75" t="e">
        <f t="shared" si="8"/>
        <v>#DIV/0!</v>
      </c>
    </row>
    <row r="76" spans="1:22" x14ac:dyDescent="0.2">
      <c r="A76" t="s">
        <v>121</v>
      </c>
      <c r="B76" t="s">
        <v>122</v>
      </c>
      <c r="C76" s="17">
        <v>378</v>
      </c>
      <c r="D76" s="17">
        <v>0</v>
      </c>
      <c r="E76" s="17">
        <v>0</v>
      </c>
      <c r="F76" s="17"/>
      <c r="G76" s="17">
        <f t="shared" si="10"/>
        <v>126</v>
      </c>
      <c r="H76" s="15">
        <v>1</v>
      </c>
      <c r="J76" s="17">
        <f t="shared" si="6"/>
        <v>126</v>
      </c>
      <c r="L76" s="4">
        <f t="shared" si="9"/>
        <v>2.8899873881821962E-6</v>
      </c>
      <c r="N76" s="17">
        <f>+L76*(assessment!$J$273*assessment!$F$3)</f>
        <v>87.706978081572757</v>
      </c>
      <c r="P76" s="7">
        <f>+N76/payroll!F76</f>
        <v>7.7515536377345621E-6</v>
      </c>
      <c r="R76" s="17">
        <f>IF(P76&lt;$R$2,N76, +payroll!F76 * $R$2)</f>
        <v>87.706978081572757</v>
      </c>
      <c r="T76" s="6">
        <f t="shared" si="7"/>
        <v>0</v>
      </c>
      <c r="V76">
        <f t="shared" si="8"/>
        <v>1</v>
      </c>
    </row>
    <row r="77" spans="1:22" x14ac:dyDescent="0.2">
      <c r="A77" t="s">
        <v>123</v>
      </c>
      <c r="B77" t="s">
        <v>124</v>
      </c>
      <c r="C77" s="17">
        <v>7772.4899999999989</v>
      </c>
      <c r="D77" s="17">
        <v>1414.1599999999999</v>
      </c>
      <c r="E77" s="17">
        <v>39</v>
      </c>
      <c r="F77" s="17"/>
      <c r="G77" s="17">
        <f t="shared" si="10"/>
        <v>3075.2166666666658</v>
      </c>
      <c r="H77" s="15">
        <v>1</v>
      </c>
      <c r="J77" s="17">
        <f t="shared" si="6"/>
        <v>3075.2166666666658</v>
      </c>
      <c r="L77" s="4">
        <f t="shared" si="9"/>
        <v>7.0534423671383782E-5</v>
      </c>
      <c r="N77" s="17">
        <f>+L77*(assessment!$J$273*assessment!$F$3)</f>
        <v>2140.618736344607</v>
      </c>
      <c r="P77" s="7">
        <f>+N77/payroll!F77</f>
        <v>1.68688627186765E-3</v>
      </c>
      <c r="R77" s="17">
        <f>IF(P77&lt;$R$2,N77, +payroll!F77 * $R$2)</f>
        <v>2140.618736344607</v>
      </c>
      <c r="T77" s="6">
        <f t="shared" si="7"/>
        <v>0</v>
      </c>
      <c r="V77">
        <f t="shared" si="8"/>
        <v>1</v>
      </c>
    </row>
    <row r="78" spans="1:22" x14ac:dyDescent="0.2">
      <c r="A78" t="s">
        <v>125</v>
      </c>
      <c r="B78" t="s">
        <v>126</v>
      </c>
      <c r="C78" s="17">
        <v>5491.08</v>
      </c>
      <c r="D78" s="17">
        <v>4591.7700000000023</v>
      </c>
      <c r="E78" s="17">
        <v>23046.91</v>
      </c>
      <c r="F78" s="17"/>
      <c r="G78" s="17">
        <f t="shared" si="10"/>
        <v>11043.253333333334</v>
      </c>
      <c r="H78" s="15">
        <v>1</v>
      </c>
      <c r="J78" s="17">
        <f t="shared" si="6"/>
        <v>11043.253333333334</v>
      </c>
      <c r="L78" s="4">
        <f t="shared" si="9"/>
        <v>2.5329256236376456E-4</v>
      </c>
      <c r="N78" s="17">
        <f>+L78*(assessment!$J$273*assessment!$F$3)</f>
        <v>7687.0664925073188</v>
      </c>
      <c r="P78" s="7">
        <f>+N78/payroll!F78</f>
        <v>2.5169029471341013E-3</v>
      </c>
      <c r="R78" s="17">
        <f>IF(P78&lt;$R$2,N78, +payroll!F78 * $R$2)</f>
        <v>7687.0664925073188</v>
      </c>
      <c r="T78" s="6">
        <f t="shared" si="7"/>
        <v>0</v>
      </c>
      <c r="V78">
        <f t="shared" si="8"/>
        <v>1</v>
      </c>
    </row>
    <row r="79" spans="1:22" x14ac:dyDescent="0.2">
      <c r="A79" t="s">
        <v>127</v>
      </c>
      <c r="B79" t="s">
        <v>509</v>
      </c>
      <c r="C79" s="17">
        <v>0</v>
      </c>
      <c r="D79" s="17">
        <v>0</v>
      </c>
      <c r="E79" s="17">
        <v>210.13</v>
      </c>
      <c r="F79" s="17"/>
      <c r="G79" s="17">
        <f t="shared" si="10"/>
        <v>70.043333333333337</v>
      </c>
      <c r="H79" s="15">
        <v>1</v>
      </c>
      <c r="J79" s="17">
        <f t="shared" si="6"/>
        <v>70.043333333333337</v>
      </c>
      <c r="L79" s="4">
        <f t="shared" si="9"/>
        <v>1.6065424599966268E-6</v>
      </c>
      <c r="N79" s="17">
        <f>+L79*(assessment!$J$273*assessment!$F$3)</f>
        <v>48.75626270973779</v>
      </c>
      <c r="P79" s="7">
        <f>+N79/payroll!F79</f>
        <v>3.3129571334180487E-5</v>
      </c>
      <c r="R79" s="17">
        <f>IF(P79&lt;$R$2,N79, +payroll!F79 * $R$2)</f>
        <v>48.75626270973779</v>
      </c>
      <c r="T79" s="6">
        <f t="shared" si="7"/>
        <v>0</v>
      </c>
      <c r="V79">
        <f t="shared" si="8"/>
        <v>1</v>
      </c>
    </row>
    <row r="80" spans="1:22" x14ac:dyDescent="0.2">
      <c r="A80" t="s">
        <v>128</v>
      </c>
      <c r="B80" t="s">
        <v>129</v>
      </c>
      <c r="C80" s="17">
        <v>175.77</v>
      </c>
      <c r="D80" s="17">
        <v>303.75</v>
      </c>
      <c r="E80" s="17">
        <v>3357.9700000000003</v>
      </c>
      <c r="F80" s="17"/>
      <c r="G80" s="17">
        <f t="shared" si="10"/>
        <v>1279.1633333333334</v>
      </c>
      <c r="H80" s="15">
        <v>1</v>
      </c>
      <c r="J80" s="17">
        <f t="shared" si="6"/>
        <v>1279.1633333333334</v>
      </c>
      <c r="L80" s="4">
        <f t="shared" si="9"/>
        <v>2.9339411910781208E-5</v>
      </c>
      <c r="N80" s="17">
        <f>+L80*(assessment!$J$273*assessment!$F$3)</f>
        <v>890.40913047157323</v>
      </c>
      <c r="P80" s="7">
        <f>+N80/payroll!F80</f>
        <v>1.6833372659836359E-4</v>
      </c>
      <c r="R80" s="17">
        <f>IF(P80&lt;$R$2,N80, +payroll!F80 * $R$2)</f>
        <v>890.40913047157323</v>
      </c>
      <c r="T80" s="6">
        <f t="shared" si="7"/>
        <v>0</v>
      </c>
      <c r="V80">
        <f t="shared" si="8"/>
        <v>1</v>
      </c>
    </row>
    <row r="81" spans="1:22" x14ac:dyDescent="0.2">
      <c r="A81" t="s">
        <v>488</v>
      </c>
      <c r="B81" t="s">
        <v>547</v>
      </c>
      <c r="C81" s="17">
        <v>0</v>
      </c>
      <c r="D81" s="17">
        <v>0</v>
      </c>
      <c r="E81" s="17">
        <v>0</v>
      </c>
      <c r="F81" s="17"/>
      <c r="G81" s="17">
        <f t="shared" si="10"/>
        <v>0</v>
      </c>
      <c r="H81" s="15">
        <v>1</v>
      </c>
      <c r="J81" s="17">
        <f>+G81*H81</f>
        <v>0</v>
      </c>
      <c r="L81" s="4">
        <f t="shared" si="9"/>
        <v>0</v>
      </c>
      <c r="N81" s="17">
        <f>+L81*(assessment!$J$273*assessment!$F$3)</f>
        <v>0</v>
      </c>
      <c r="P81" s="7">
        <f>+N81/payroll!F81</f>
        <v>0</v>
      </c>
      <c r="R81" s="17">
        <f>IF(P81&lt;$R$2,N81, +payroll!F81 * $R$2)</f>
        <v>0</v>
      </c>
      <c r="T81" s="6">
        <f>+N81-R81</f>
        <v>0</v>
      </c>
      <c r="V81" t="e">
        <f>+R81/N81</f>
        <v>#DIV/0!</v>
      </c>
    </row>
    <row r="82" spans="1:22" x14ac:dyDescent="0.2">
      <c r="A82" t="s">
        <v>130</v>
      </c>
      <c r="B82" t="s">
        <v>503</v>
      </c>
      <c r="C82" s="17">
        <v>1317.8700000000001</v>
      </c>
      <c r="D82" s="17">
        <v>1282.02</v>
      </c>
      <c r="E82" s="17">
        <v>794.81</v>
      </c>
      <c r="F82" s="17"/>
      <c r="G82" s="17">
        <f t="shared" si="10"/>
        <v>1131.5666666666668</v>
      </c>
      <c r="H82" s="15">
        <v>1</v>
      </c>
      <c r="J82" s="17">
        <f t="shared" si="6"/>
        <v>1131.5666666666668</v>
      </c>
      <c r="L82" s="4">
        <f t="shared" si="9"/>
        <v>2.5954074567889162E-5</v>
      </c>
      <c r="N82" s="17">
        <f>+L82*(assessment!$J$273*assessment!$F$3)</f>
        <v>787.6689907235849</v>
      </c>
      <c r="P82" s="7">
        <f>+N82/payroll!F82</f>
        <v>1.1801492568471379E-4</v>
      </c>
      <c r="R82" s="17">
        <f>IF(P82&lt;$R$2,N82, +payroll!F82 * $R$2)</f>
        <v>787.6689907235849</v>
      </c>
      <c r="T82" s="6">
        <f t="shared" si="7"/>
        <v>0</v>
      </c>
      <c r="V82">
        <f t="shared" si="8"/>
        <v>1</v>
      </c>
    </row>
    <row r="83" spans="1:22" x14ac:dyDescent="0.2">
      <c r="A83" t="s">
        <v>131</v>
      </c>
      <c r="B83" t="s">
        <v>132</v>
      </c>
      <c r="C83" s="17">
        <v>0</v>
      </c>
      <c r="D83" s="17">
        <v>0</v>
      </c>
      <c r="E83" s="17">
        <v>0</v>
      </c>
      <c r="F83" s="17"/>
      <c r="G83" s="17">
        <f t="shared" si="10"/>
        <v>0</v>
      </c>
      <c r="H83" s="15">
        <v>1</v>
      </c>
      <c r="J83" s="17">
        <f t="shared" si="6"/>
        <v>0</v>
      </c>
      <c r="L83" s="4">
        <f t="shared" si="9"/>
        <v>0</v>
      </c>
      <c r="N83" s="17">
        <f>+L83*(assessment!$J$273*assessment!$F$3)</f>
        <v>0</v>
      </c>
      <c r="P83" s="7">
        <f>+N83/payroll!F83</f>
        <v>0</v>
      </c>
      <c r="R83" s="17">
        <f>IF(P83&lt;$R$2,N83, +payroll!F83 * $R$2)</f>
        <v>0</v>
      </c>
      <c r="T83" s="6">
        <f t="shared" si="7"/>
        <v>0</v>
      </c>
      <c r="V83" t="e">
        <f t="shared" si="8"/>
        <v>#DIV/0!</v>
      </c>
    </row>
    <row r="84" spans="1:22" x14ac:dyDescent="0.2">
      <c r="A84" t="s">
        <v>133</v>
      </c>
      <c r="B84" t="s">
        <v>548</v>
      </c>
      <c r="C84" s="17">
        <v>284.89999999999998</v>
      </c>
      <c r="D84" s="17">
        <v>0</v>
      </c>
      <c r="E84" s="17">
        <v>0</v>
      </c>
      <c r="F84" s="17"/>
      <c r="G84" s="17">
        <f t="shared" si="10"/>
        <v>94.966666666666654</v>
      </c>
      <c r="H84" s="15">
        <v>1</v>
      </c>
      <c r="J84" s="17">
        <f t="shared" si="6"/>
        <v>94.966666666666654</v>
      </c>
      <c r="L84" s="4">
        <f t="shared" si="9"/>
        <v>2.1781941981299142E-6</v>
      </c>
      <c r="N84" s="17">
        <f>+L84*(assessment!$J$273*assessment!$F$3)</f>
        <v>66.105074220740946</v>
      </c>
      <c r="P84" s="7">
        <f>+N84/payroll!F84</f>
        <v>1.4664982293291304E-5</v>
      </c>
      <c r="R84" s="17">
        <f>IF(P84&lt;$R$2,N84, +payroll!F84 * $R$2)</f>
        <v>66.105074220740946</v>
      </c>
      <c r="T84" s="6">
        <f t="shared" si="7"/>
        <v>0</v>
      </c>
      <c r="V84">
        <f t="shared" si="8"/>
        <v>1</v>
      </c>
    </row>
    <row r="85" spans="1:22" x14ac:dyDescent="0.2">
      <c r="A85" t="s">
        <v>134</v>
      </c>
      <c r="B85" t="s">
        <v>135</v>
      </c>
      <c r="C85" s="17">
        <v>0</v>
      </c>
      <c r="D85" s="17">
        <v>295.29000000000002</v>
      </c>
      <c r="E85" s="17">
        <v>0</v>
      </c>
      <c r="F85" s="17"/>
      <c r="G85" s="17">
        <f t="shared" si="10"/>
        <v>98.43</v>
      </c>
      <c r="H85" s="15">
        <v>1</v>
      </c>
      <c r="J85" s="17">
        <f t="shared" si="6"/>
        <v>98.43</v>
      </c>
      <c r="L85" s="4">
        <f t="shared" si="9"/>
        <v>2.2576306239585207E-6</v>
      </c>
      <c r="N85" s="17">
        <f>+L85*(assessment!$J$273*assessment!$F$3)</f>
        <v>68.51585597277149</v>
      </c>
      <c r="P85" s="7">
        <f>+N85/payroll!F85</f>
        <v>1.4536099379746704E-4</v>
      </c>
      <c r="R85" s="17">
        <f>IF(P85&lt;$R$2,N85, +payroll!F85 * $R$2)</f>
        <v>68.51585597277149</v>
      </c>
      <c r="T85" s="6">
        <f t="shared" si="7"/>
        <v>0</v>
      </c>
      <c r="V85">
        <f t="shared" si="8"/>
        <v>1</v>
      </c>
    </row>
    <row r="86" spans="1:22" x14ac:dyDescent="0.2">
      <c r="A86" t="s">
        <v>136</v>
      </c>
      <c r="B86" t="s">
        <v>549</v>
      </c>
      <c r="C86" s="17">
        <v>0</v>
      </c>
      <c r="D86" s="17">
        <v>0</v>
      </c>
      <c r="E86" s="17">
        <v>0</v>
      </c>
      <c r="F86" s="17"/>
      <c r="G86" s="17">
        <f t="shared" si="10"/>
        <v>0</v>
      </c>
      <c r="H86" s="15">
        <v>1</v>
      </c>
      <c r="J86" s="17">
        <f t="shared" si="6"/>
        <v>0</v>
      </c>
      <c r="L86" s="4">
        <f t="shared" si="9"/>
        <v>0</v>
      </c>
      <c r="N86" s="17">
        <f>+L86*(assessment!$J$273*assessment!$F$3)</f>
        <v>0</v>
      </c>
      <c r="P86" s="7">
        <f>+N86/payroll!F86</f>
        <v>0</v>
      </c>
      <c r="R86" s="17">
        <f>IF(P86&lt;$R$2,N86, +payroll!F86 * $R$2)</f>
        <v>0</v>
      </c>
      <c r="T86" s="6">
        <f t="shared" si="7"/>
        <v>0</v>
      </c>
      <c r="V86" t="e">
        <f t="shared" si="8"/>
        <v>#DIV/0!</v>
      </c>
    </row>
    <row r="87" spans="1:22" x14ac:dyDescent="0.2">
      <c r="A87" t="s">
        <v>137</v>
      </c>
      <c r="B87" t="s">
        <v>138</v>
      </c>
      <c r="C87" s="17">
        <v>23137.82</v>
      </c>
      <c r="D87" s="17">
        <v>0</v>
      </c>
      <c r="E87" s="17">
        <v>0</v>
      </c>
      <c r="F87" s="17"/>
      <c r="G87" s="17">
        <f t="shared" si="10"/>
        <v>7712.6066666666666</v>
      </c>
      <c r="H87" s="15">
        <v>1</v>
      </c>
      <c r="J87" s="17">
        <f t="shared" si="6"/>
        <v>7712.6066666666666</v>
      </c>
      <c r="L87" s="4">
        <f t="shared" si="9"/>
        <v>1.7689949203711583E-4</v>
      </c>
      <c r="N87" s="17">
        <f>+L87*(assessment!$J$273*assessment!$F$3)</f>
        <v>5368.6462211517883</v>
      </c>
      <c r="P87" s="7">
        <f>+N87/payroll!F87</f>
        <v>1.087676887517963E-2</v>
      </c>
      <c r="R87" s="17">
        <f>IF(P87&lt;$R$2,N87, +payroll!F87 * $R$2)</f>
        <v>5368.6462211517883</v>
      </c>
      <c r="T87" s="6">
        <f t="shared" si="7"/>
        <v>0</v>
      </c>
      <c r="V87">
        <f t="shared" si="8"/>
        <v>1</v>
      </c>
    </row>
    <row r="88" spans="1:22" x14ac:dyDescent="0.2">
      <c r="A88" t="s">
        <v>139</v>
      </c>
      <c r="B88" t="s">
        <v>140</v>
      </c>
      <c r="C88" s="17">
        <v>0</v>
      </c>
      <c r="D88" s="17">
        <v>0</v>
      </c>
      <c r="E88" s="17">
        <v>0</v>
      </c>
      <c r="F88" s="17"/>
      <c r="G88" s="17">
        <f t="shared" si="10"/>
        <v>0</v>
      </c>
      <c r="H88" s="15">
        <v>1</v>
      </c>
      <c r="J88" s="17">
        <f t="shared" si="6"/>
        <v>0</v>
      </c>
      <c r="L88" s="4">
        <f t="shared" si="9"/>
        <v>0</v>
      </c>
      <c r="N88" s="17">
        <f>+L88*(assessment!$J$273*assessment!$F$3)</f>
        <v>0</v>
      </c>
      <c r="P88" s="7">
        <f>+N88/payroll!F88</f>
        <v>0</v>
      </c>
      <c r="R88" s="17">
        <f>IF(P88&lt;$R$2,N88, +payroll!F88 * $R$2)</f>
        <v>0</v>
      </c>
      <c r="T88" s="6">
        <f t="shared" si="7"/>
        <v>0</v>
      </c>
      <c r="V88" t="e">
        <f t="shared" si="8"/>
        <v>#DIV/0!</v>
      </c>
    </row>
    <row r="89" spans="1:22" x14ac:dyDescent="0.2">
      <c r="A89" t="s">
        <v>141</v>
      </c>
      <c r="B89" t="s">
        <v>142</v>
      </c>
      <c r="C89" s="17">
        <v>0</v>
      </c>
      <c r="D89" s="17">
        <v>0</v>
      </c>
      <c r="E89" s="17">
        <v>0</v>
      </c>
      <c r="F89" s="17"/>
      <c r="G89" s="17">
        <f t="shared" si="10"/>
        <v>0</v>
      </c>
      <c r="H89" s="15">
        <v>1</v>
      </c>
      <c r="J89" s="17">
        <f t="shared" si="6"/>
        <v>0</v>
      </c>
      <c r="L89" s="4">
        <f t="shared" si="9"/>
        <v>0</v>
      </c>
      <c r="N89" s="17">
        <f>+L89*(assessment!$J$273*assessment!$F$3)</f>
        <v>0</v>
      </c>
      <c r="P89" s="7">
        <f>+N89/payroll!F89</f>
        <v>0</v>
      </c>
      <c r="R89" s="17">
        <f>IF(P89&lt;$R$2,N89, +payroll!F89 * $R$2)</f>
        <v>0</v>
      </c>
      <c r="T89" s="6">
        <f t="shared" si="7"/>
        <v>0</v>
      </c>
      <c r="V89" t="e">
        <f t="shared" si="8"/>
        <v>#DIV/0!</v>
      </c>
    </row>
    <row r="90" spans="1:22" x14ac:dyDescent="0.2">
      <c r="A90" t="s">
        <v>143</v>
      </c>
      <c r="B90" t="s">
        <v>144</v>
      </c>
      <c r="C90" s="17">
        <v>0</v>
      </c>
      <c r="D90" s="17">
        <v>0</v>
      </c>
      <c r="E90" s="17">
        <v>0</v>
      </c>
      <c r="F90" s="17"/>
      <c r="G90" s="17">
        <f t="shared" si="10"/>
        <v>0</v>
      </c>
      <c r="H90" s="15">
        <v>1</v>
      </c>
      <c r="J90" s="17">
        <f t="shared" si="6"/>
        <v>0</v>
      </c>
      <c r="L90" s="4">
        <f t="shared" si="9"/>
        <v>0</v>
      </c>
      <c r="N90" s="17">
        <f>+L90*(assessment!$J$273*assessment!$F$3)</f>
        <v>0</v>
      </c>
      <c r="P90" s="7">
        <f>+N90/payroll!F90</f>
        <v>0</v>
      </c>
      <c r="R90" s="17">
        <f>IF(P90&lt;$R$2,N90, +payroll!F90 * $R$2)</f>
        <v>0</v>
      </c>
      <c r="T90" s="6">
        <f t="shared" si="7"/>
        <v>0</v>
      </c>
      <c r="V90" t="e">
        <f t="shared" si="8"/>
        <v>#DIV/0!</v>
      </c>
    </row>
    <row r="91" spans="1:22" x14ac:dyDescent="0.2">
      <c r="A91" t="s">
        <v>145</v>
      </c>
      <c r="B91" t="s">
        <v>146</v>
      </c>
      <c r="C91" s="17">
        <v>1246025.7431609551</v>
      </c>
      <c r="D91" s="17">
        <v>1425594.2865430207</v>
      </c>
      <c r="E91" s="17">
        <v>1132038.2131909227</v>
      </c>
      <c r="F91" s="17"/>
      <c r="G91" s="17">
        <f t="shared" si="10"/>
        <v>1267886.080964966</v>
      </c>
      <c r="H91" s="15">
        <v>1</v>
      </c>
      <c r="J91" s="17">
        <f t="shared" ref="J91:J96" si="11">+G91*H91</f>
        <v>1267886.080964966</v>
      </c>
      <c r="L91" s="4">
        <f t="shared" ref="L91:L96" si="12">+J91/$J$265</f>
        <v>2.9080752251115102E-2</v>
      </c>
      <c r="N91" s="17">
        <f>+L91*(assessment!$J$273*assessment!$F$3)</f>
        <v>882559.18026290054</v>
      </c>
      <c r="P91" s="7">
        <f>+N91/payroll!F91</f>
        <v>1.9835030397728905E-3</v>
      </c>
      <c r="R91" s="17">
        <f>IF(P91&lt;$R$2,N91, +payroll!F91 * $R$2)</f>
        <v>882559.18026290054</v>
      </c>
      <c r="T91" s="6">
        <f t="shared" ref="T91:T96" si="13">+N91-R91</f>
        <v>0</v>
      </c>
      <c r="V91">
        <f t="shared" ref="V91:V96" si="14">+R91/N91</f>
        <v>1</v>
      </c>
    </row>
    <row r="92" spans="1:22" x14ac:dyDescent="0.2">
      <c r="A92" t="s">
        <v>147</v>
      </c>
      <c r="B92" t="s">
        <v>493</v>
      </c>
      <c r="C92" s="17">
        <v>1438797.3700000006</v>
      </c>
      <c r="D92" s="17">
        <v>1229590.73</v>
      </c>
      <c r="E92" s="17">
        <v>1121846.0099999995</v>
      </c>
      <c r="F92" s="17"/>
      <c r="G92" s="17">
        <f t="shared" si="10"/>
        <v>1263411.3700000001</v>
      </c>
      <c r="H92" s="15">
        <v>1</v>
      </c>
      <c r="J92" s="17">
        <f>+G92*H92</f>
        <v>1263411.3700000001</v>
      </c>
      <c r="L92" s="4">
        <f t="shared" si="12"/>
        <v>2.897811845544437E-2</v>
      </c>
      <c r="N92" s="17">
        <f>+L92*(assessment!$J$273*assessment!$F$3)</f>
        <v>879444.39156031609</v>
      </c>
      <c r="P92" s="7">
        <f>+N92/payroll!F92</f>
        <v>2.1563748347661624E-3</v>
      </c>
      <c r="R92" s="17">
        <f>IF(P92&lt;$R$2,N92, +payroll!F92 * $R$2)</f>
        <v>879444.39156031609</v>
      </c>
      <c r="T92" s="6">
        <f>+N92-R92</f>
        <v>0</v>
      </c>
      <c r="V92">
        <f>+R92/N92</f>
        <v>1</v>
      </c>
    </row>
    <row r="93" spans="1:22" x14ac:dyDescent="0.2">
      <c r="A93" t="s">
        <v>148</v>
      </c>
      <c r="B93" t="s">
        <v>149</v>
      </c>
      <c r="C93" s="17">
        <v>0</v>
      </c>
      <c r="D93" s="17">
        <v>0</v>
      </c>
      <c r="E93" s="17">
        <v>0</v>
      </c>
      <c r="F93" s="17"/>
      <c r="G93" s="17">
        <f t="shared" si="10"/>
        <v>0</v>
      </c>
      <c r="H93" s="15">
        <v>1</v>
      </c>
      <c r="J93" s="17">
        <f>+G93*H93</f>
        <v>0</v>
      </c>
      <c r="L93" s="4">
        <f t="shared" si="12"/>
        <v>0</v>
      </c>
      <c r="N93" s="17">
        <f>+L93*(assessment!$J$273*assessment!$F$3)</f>
        <v>0</v>
      </c>
      <c r="P93" s="7">
        <f>+N93/payroll!F93</f>
        <v>0</v>
      </c>
      <c r="R93" s="17">
        <f>IF(P93&lt;$R$2,N93, +payroll!F93 * $R$2)</f>
        <v>0</v>
      </c>
      <c r="T93" s="6">
        <f>+N93-R93</f>
        <v>0</v>
      </c>
      <c r="V93" t="e">
        <f>+R93/N93</f>
        <v>#DIV/0!</v>
      </c>
    </row>
    <row r="94" spans="1:22" x14ac:dyDescent="0.2">
      <c r="A94" t="s">
        <v>492</v>
      </c>
      <c r="B94" t="s">
        <v>497</v>
      </c>
      <c r="C94" s="17">
        <v>3700452.2563772728</v>
      </c>
      <c r="D94" s="17">
        <v>3298202.1021597479</v>
      </c>
      <c r="E94" s="17">
        <v>3340549.5295300754</v>
      </c>
      <c r="F94" s="17"/>
      <c r="G94" s="17">
        <f t="shared" si="10"/>
        <v>3446401.2960223653</v>
      </c>
      <c r="H94" s="15">
        <v>1</v>
      </c>
      <c r="J94" s="17">
        <f t="shared" si="11"/>
        <v>3446401.2960223653</v>
      </c>
      <c r="L94" s="4">
        <f t="shared" si="12"/>
        <v>7.9048065715233429E-2</v>
      </c>
      <c r="N94" s="17">
        <f>+L94*(assessment!$J$273*assessment!$F$3)</f>
        <v>2398995.5788137903</v>
      </c>
      <c r="P94" s="7">
        <f>+N94/payroll!F94</f>
        <v>5.1667119913253153E-3</v>
      </c>
      <c r="R94" s="17">
        <f>IF(P94&lt;$R$2,N94, +payroll!F94 * $R$2)</f>
        <v>2398995.5788137903</v>
      </c>
      <c r="T94" s="6">
        <f t="shared" si="13"/>
        <v>0</v>
      </c>
      <c r="V94">
        <f t="shared" si="14"/>
        <v>1</v>
      </c>
    </row>
    <row r="95" spans="1:22" x14ac:dyDescent="0.2">
      <c r="A95" t="s">
        <v>490</v>
      </c>
      <c r="B95" t="s">
        <v>498</v>
      </c>
      <c r="C95" s="17">
        <v>121194.71000000002</v>
      </c>
      <c r="D95" s="17">
        <v>175480.16000000003</v>
      </c>
      <c r="E95" s="17">
        <v>324508.37999999977</v>
      </c>
      <c r="F95" s="17"/>
      <c r="G95" s="17">
        <f t="shared" si="10"/>
        <v>207061.08333333326</v>
      </c>
      <c r="H95" s="15">
        <v>1</v>
      </c>
      <c r="J95" s="17">
        <f t="shared" si="11"/>
        <v>207061.08333333326</v>
      </c>
      <c r="L95" s="4">
        <f t="shared" si="12"/>
        <v>4.749237455687904E-3</v>
      </c>
      <c r="N95" s="17">
        <f>+L95*(assessment!$J$273*assessment!$F$3)</f>
        <v>144132.55474177279</v>
      </c>
      <c r="P95" s="7">
        <f>+N95/payroll!F95</f>
        <v>8.9459184062025876E-4</v>
      </c>
      <c r="R95" s="17">
        <f>IF(P95&lt;$R$2,N95, +payroll!F95 * $R$2)</f>
        <v>144132.55474177279</v>
      </c>
      <c r="T95" s="6">
        <f t="shared" si="13"/>
        <v>0</v>
      </c>
      <c r="V95">
        <f t="shared" si="14"/>
        <v>1</v>
      </c>
    </row>
    <row r="96" spans="1:22" x14ac:dyDescent="0.2">
      <c r="A96" t="s">
        <v>491</v>
      </c>
      <c r="B96" t="s">
        <v>499</v>
      </c>
      <c r="C96" s="17">
        <v>7401768.1204617498</v>
      </c>
      <c r="D96" s="17">
        <v>7555740.3312972095</v>
      </c>
      <c r="E96" s="17">
        <v>7864461.6072790027</v>
      </c>
      <c r="F96" s="17"/>
      <c r="G96" s="17">
        <f t="shared" si="10"/>
        <v>7607323.353012654</v>
      </c>
      <c r="H96" s="15">
        <v>1</v>
      </c>
      <c r="J96" s="17">
        <f t="shared" si="11"/>
        <v>7607323.353012654</v>
      </c>
      <c r="L96" s="4">
        <f t="shared" si="12"/>
        <v>0.17448467101611484</v>
      </c>
      <c r="N96" s="17">
        <f>+L96*(assessment!$J$273*assessment!$F$3)</f>
        <v>5295359.8617628375</v>
      </c>
      <c r="P96" s="7">
        <f>+N96/payroll!F96</f>
        <v>9.832906202837265E-3</v>
      </c>
      <c r="R96" s="17">
        <f>IF(P96&lt;$R$2,N96, +payroll!F96 * $R$2)</f>
        <v>5295359.8617628375</v>
      </c>
      <c r="T96" s="6">
        <f t="shared" si="13"/>
        <v>0</v>
      </c>
      <c r="V96">
        <f t="shared" si="14"/>
        <v>1</v>
      </c>
    </row>
    <row r="97" spans="1:22" x14ac:dyDescent="0.2">
      <c r="A97" t="s">
        <v>516</v>
      </c>
      <c r="B97" t="s">
        <v>561</v>
      </c>
      <c r="C97" s="17">
        <v>0</v>
      </c>
      <c r="D97" s="17">
        <v>769.84</v>
      </c>
      <c r="E97" s="17">
        <v>712.73</v>
      </c>
      <c r="F97" s="17"/>
      <c r="G97" s="17">
        <f t="shared" si="10"/>
        <v>494.19000000000005</v>
      </c>
      <c r="H97" s="15">
        <v>1</v>
      </c>
      <c r="J97" s="17">
        <f>+G97*H97</f>
        <v>494.19000000000005</v>
      </c>
      <c r="L97" s="4">
        <f t="shared" ref="L97:L128" si="15">+J97/$J$265</f>
        <v>1.1334943391791744E-5</v>
      </c>
      <c r="N97" s="17">
        <f>+L97*(assessment!$J$273*assessment!$F$3)</f>
        <v>343.99929760422577</v>
      </c>
      <c r="P97" s="7">
        <f>+N97/payroll!F97</f>
        <v>2.118344737258215E-4</v>
      </c>
      <c r="R97" s="17">
        <f>IF(P97&lt;$R$2,N97, +payroll!F97 * $R$2)</f>
        <v>343.99929760422577</v>
      </c>
      <c r="T97" s="6">
        <f>+N97-R97</f>
        <v>0</v>
      </c>
      <c r="V97">
        <f>+R97/N97</f>
        <v>1</v>
      </c>
    </row>
    <row r="98" spans="1:22" x14ac:dyDescent="0.2">
      <c r="A98" t="s">
        <v>150</v>
      </c>
      <c r="B98" t="s">
        <v>151</v>
      </c>
      <c r="C98" s="17">
        <v>113371.69000000002</v>
      </c>
      <c r="D98" s="17">
        <v>45825.469999999987</v>
      </c>
      <c r="E98" s="17">
        <v>87440.500000000015</v>
      </c>
      <c r="F98" s="17"/>
      <c r="G98" s="17">
        <f t="shared" si="10"/>
        <v>82212.553333333344</v>
      </c>
      <c r="H98" s="15">
        <v>1</v>
      </c>
      <c r="J98" s="17">
        <f t="shared" si="6"/>
        <v>82212.553333333344</v>
      </c>
      <c r="L98" s="4">
        <f t="shared" si="15"/>
        <v>1.8856606530443616E-3</v>
      </c>
      <c r="N98" s="17">
        <f>+L98*(assessment!$J$273*assessment!$F$3)</f>
        <v>57227.100105053971</v>
      </c>
      <c r="P98" s="7">
        <f>+N98/payroll!F98</f>
        <v>1.9655578995332827E-3</v>
      </c>
      <c r="R98" s="17">
        <f>IF(P98&lt;$R$2,N98, +payroll!F98 * $R$2)</f>
        <v>57227.100105053971</v>
      </c>
      <c r="T98" s="6">
        <f t="shared" si="7"/>
        <v>0</v>
      </c>
      <c r="V98">
        <f t="shared" si="8"/>
        <v>1</v>
      </c>
    </row>
    <row r="99" spans="1:22" x14ac:dyDescent="0.2">
      <c r="A99" t="s">
        <v>152</v>
      </c>
      <c r="B99" t="s">
        <v>153</v>
      </c>
      <c r="C99" s="17">
        <v>145508.81999999995</v>
      </c>
      <c r="D99" s="17">
        <v>42579.729999999989</v>
      </c>
      <c r="E99" s="17">
        <v>80324.37999999999</v>
      </c>
      <c r="F99" s="17"/>
      <c r="G99" s="17">
        <f t="shared" si="10"/>
        <v>89470.97666666664</v>
      </c>
      <c r="H99" s="15">
        <v>1</v>
      </c>
      <c r="J99" s="17">
        <f t="shared" si="6"/>
        <v>89470.97666666664</v>
      </c>
      <c r="L99" s="4">
        <f t="shared" si="15"/>
        <v>2.0521428109127791E-3</v>
      </c>
      <c r="N99" s="17">
        <f>+L99*(assessment!$J$273*assessment!$F$3)</f>
        <v>62279.595154287614</v>
      </c>
      <c r="P99" s="7">
        <f>+N99/payroll!F99</f>
        <v>7.4375194629738009E-3</v>
      </c>
      <c r="R99" s="17">
        <f>IF(P99&lt;$R$2,N99, +payroll!F99 * $R$2)</f>
        <v>62279.595154287614</v>
      </c>
      <c r="T99" s="6">
        <f t="shared" si="7"/>
        <v>0</v>
      </c>
      <c r="V99">
        <f t="shared" si="8"/>
        <v>1</v>
      </c>
    </row>
    <row r="100" spans="1:22" x14ac:dyDescent="0.2">
      <c r="A100" t="s">
        <v>154</v>
      </c>
      <c r="B100" t="s">
        <v>155</v>
      </c>
      <c r="C100" s="17">
        <v>0</v>
      </c>
      <c r="D100" s="17">
        <v>0</v>
      </c>
      <c r="E100" s="17">
        <v>0</v>
      </c>
      <c r="F100" s="17"/>
      <c r="G100" s="17">
        <f t="shared" si="10"/>
        <v>0</v>
      </c>
      <c r="H100" s="15">
        <v>1</v>
      </c>
      <c r="J100" s="17">
        <f t="shared" si="6"/>
        <v>0</v>
      </c>
      <c r="L100" s="4">
        <f t="shared" si="15"/>
        <v>0</v>
      </c>
      <c r="N100" s="17">
        <f>+L100*(assessment!$J$273*assessment!$F$3)</f>
        <v>0</v>
      </c>
      <c r="P100" s="7">
        <f>+N100/payroll!F100</f>
        <v>0</v>
      </c>
      <c r="R100" s="17">
        <f>IF(P100&lt;$R$2,N100, +payroll!F100 * $R$2)</f>
        <v>0</v>
      </c>
      <c r="T100" s="6">
        <f t="shared" si="7"/>
        <v>0</v>
      </c>
      <c r="V100" t="e">
        <f t="shared" si="8"/>
        <v>#DIV/0!</v>
      </c>
    </row>
    <row r="101" spans="1:22" x14ac:dyDescent="0.2">
      <c r="A101" t="s">
        <v>156</v>
      </c>
      <c r="B101" t="s">
        <v>157</v>
      </c>
      <c r="C101" s="17">
        <v>2240.7799999999997</v>
      </c>
      <c r="D101" s="17">
        <v>700.33999999999992</v>
      </c>
      <c r="E101" s="17">
        <v>17965.019999999997</v>
      </c>
      <c r="F101" s="17"/>
      <c r="G101" s="17">
        <f t="shared" si="10"/>
        <v>6968.7133333333322</v>
      </c>
      <c r="H101" s="15">
        <v>1</v>
      </c>
      <c r="J101" s="17">
        <f t="shared" si="6"/>
        <v>6968.7133333333322</v>
      </c>
      <c r="L101" s="4">
        <f t="shared" si="15"/>
        <v>1.5983725115230511E-4</v>
      </c>
      <c r="N101" s="17">
        <f>+L101*(assessment!$J$273*assessment!$F$3)</f>
        <v>4850.8316474875437</v>
      </c>
      <c r="P101" s="7">
        <f>+N101/payroll!F101</f>
        <v>2.098472014193811E-4</v>
      </c>
      <c r="R101" s="17">
        <f>IF(P101&lt;$R$2,N101, +payroll!F101 * $R$2)</f>
        <v>4850.8316474875437</v>
      </c>
      <c r="T101" s="6">
        <f t="shared" si="7"/>
        <v>0</v>
      </c>
      <c r="V101">
        <f t="shared" si="8"/>
        <v>1</v>
      </c>
    </row>
    <row r="102" spans="1:22" x14ac:dyDescent="0.2">
      <c r="A102" t="s">
        <v>158</v>
      </c>
      <c r="B102" t="s">
        <v>485</v>
      </c>
      <c r="C102" s="17">
        <v>82674.720000000016</v>
      </c>
      <c r="D102" s="17">
        <v>53313.840000000004</v>
      </c>
      <c r="E102" s="17">
        <v>82733.120000000024</v>
      </c>
      <c r="F102" s="17"/>
      <c r="G102" s="17">
        <f t="shared" si="10"/>
        <v>72907.226666666684</v>
      </c>
      <c r="H102" s="15">
        <v>1</v>
      </c>
      <c r="J102" s="17">
        <f t="shared" si="6"/>
        <v>72907.226666666684</v>
      </c>
      <c r="L102" s="4">
        <f t="shared" si="15"/>
        <v>1.6722298855079954E-3</v>
      </c>
      <c r="N102" s="17">
        <f>+L102*(assessment!$J$273*assessment!$F$3)</f>
        <v>50749.781993980891</v>
      </c>
      <c r="P102" s="7">
        <f>+N102/payroll!F102</f>
        <v>3.1888990355187036E-4</v>
      </c>
      <c r="R102" s="17">
        <f>IF(P102&lt;$R$2,N102, +payroll!F102 * $R$2)</f>
        <v>50749.781993980891</v>
      </c>
      <c r="T102" s="6">
        <f t="shared" si="7"/>
        <v>0</v>
      </c>
      <c r="V102">
        <f t="shared" si="8"/>
        <v>1</v>
      </c>
    </row>
    <row r="103" spans="1:22" x14ac:dyDescent="0.2">
      <c r="A103" t="s">
        <v>159</v>
      </c>
      <c r="B103" t="s">
        <v>550</v>
      </c>
      <c r="C103" s="17">
        <v>0</v>
      </c>
      <c r="D103" s="17">
        <v>0</v>
      </c>
      <c r="E103" s="17">
        <v>0</v>
      </c>
      <c r="F103" s="17"/>
      <c r="G103" s="17">
        <f t="shared" si="10"/>
        <v>0</v>
      </c>
      <c r="H103" s="15">
        <v>1</v>
      </c>
      <c r="J103" s="17">
        <f>+G103*H103</f>
        <v>0</v>
      </c>
      <c r="L103" s="4">
        <f t="shared" si="15"/>
        <v>0</v>
      </c>
      <c r="N103" s="17">
        <f>+L103*(assessment!$J$273*assessment!$F$3)</f>
        <v>0</v>
      </c>
      <c r="P103" s="7">
        <f>+N103/payroll!F103</f>
        <v>0</v>
      </c>
      <c r="R103" s="17">
        <f>IF(P103&lt;$R$2,N103, +payroll!F103 * $R$2)</f>
        <v>0</v>
      </c>
      <c r="T103" s="6">
        <f>+N103-R103</f>
        <v>0</v>
      </c>
      <c r="V103" t="e">
        <f>+R103/N103</f>
        <v>#DIV/0!</v>
      </c>
    </row>
    <row r="104" spans="1:22" x14ac:dyDescent="0.2">
      <c r="A104" t="s">
        <v>520</v>
      </c>
      <c r="B104" t="s">
        <v>521</v>
      </c>
      <c r="C104" s="17">
        <v>0</v>
      </c>
      <c r="D104" s="17">
        <v>21894.449999999997</v>
      </c>
      <c r="E104" s="17">
        <v>14519.21</v>
      </c>
      <c r="F104" s="17"/>
      <c r="G104" s="17">
        <f t="shared" si="10"/>
        <v>12137.886666666665</v>
      </c>
      <c r="H104" s="15">
        <v>1</v>
      </c>
      <c r="J104" s="17">
        <f>+G104*H104</f>
        <v>12137.886666666665</v>
      </c>
      <c r="L104" s="4">
        <f t="shared" si="15"/>
        <v>2.7839951893532936E-4</v>
      </c>
      <c r="N104" s="17">
        <f>+L104*(assessment!$J$273*assessment!$F$3)</f>
        <v>8449.0266653170438</v>
      </c>
      <c r="P104" s="7">
        <f>+N104/payroll!F104</f>
        <v>3.5123190618133795E-4</v>
      </c>
      <c r="R104" s="17">
        <f>IF(P104&lt;$R$2,N104, +payroll!F104 * $R$2)</f>
        <v>8449.0266653170438</v>
      </c>
      <c r="T104" s="6">
        <f>+N104-R104</f>
        <v>0</v>
      </c>
      <c r="V104">
        <f>+R104/N104</f>
        <v>1</v>
      </c>
    </row>
    <row r="105" spans="1:22" x14ac:dyDescent="0.2">
      <c r="A105" t="s">
        <v>575</v>
      </c>
      <c r="B105" t="s">
        <v>576</v>
      </c>
      <c r="C105" s="17">
        <v>6852521.9099999983</v>
      </c>
      <c r="D105" s="17">
        <v>6460364.0999999931</v>
      </c>
      <c r="E105" s="17">
        <v>5091084.9999999925</v>
      </c>
      <c r="F105" s="17"/>
      <c r="G105" s="17">
        <f t="shared" si="10"/>
        <v>6134657.0033333274</v>
      </c>
      <c r="H105" s="15">
        <v>1</v>
      </c>
      <c r="J105" s="17">
        <f t="shared" ref="J105:J166" si="16">+G105*H105</f>
        <v>6134657.0033333274</v>
      </c>
      <c r="L105" s="4">
        <f t="shared" si="15"/>
        <v>0.14070699500362621</v>
      </c>
      <c r="N105" s="17">
        <f>+L105*(assessment!$J$273*assessment!$F$3)</f>
        <v>4270255.7724549444</v>
      </c>
      <c r="P105" s="7">
        <f>+N105/payroll!F105</f>
        <v>2.9093737697439385E-2</v>
      </c>
      <c r="R105" s="17">
        <f>IF(P105&lt;$R$2,N105, +payroll!F105 * $R$2)</f>
        <v>4270255.7724549444</v>
      </c>
      <c r="T105" s="6">
        <f t="shared" ref="T105:T166" si="17">+N105-R105</f>
        <v>0</v>
      </c>
      <c r="V105">
        <f t="shared" ref="V105:V166" si="18">+R105/N105</f>
        <v>1</v>
      </c>
    </row>
    <row r="106" spans="1:22" x14ac:dyDescent="0.2">
      <c r="A106" t="s">
        <v>160</v>
      </c>
      <c r="B106" t="s">
        <v>161</v>
      </c>
      <c r="C106" s="17">
        <v>14510543.300000003</v>
      </c>
      <c r="D106" s="17">
        <v>13849370.379999978</v>
      </c>
      <c r="E106" s="17">
        <v>15109494.699999997</v>
      </c>
      <c r="F106" s="17"/>
      <c r="G106" s="17">
        <f t="shared" si="10"/>
        <v>14489802.793333327</v>
      </c>
      <c r="H106" s="15">
        <v>1</v>
      </c>
      <c r="J106" s="17">
        <f t="shared" si="16"/>
        <v>14489802.793333327</v>
      </c>
      <c r="L106" s="4">
        <f t="shared" si="15"/>
        <v>0.33234402642841648</v>
      </c>
      <c r="N106" s="17">
        <f>+L106*(assessment!$J$273*assessment!$F$3)</f>
        <v>10086165.206358714</v>
      </c>
      <c r="P106" s="7">
        <f>+N106/payroll!F106</f>
        <v>7.2958411958957822E-3</v>
      </c>
      <c r="R106" s="17">
        <f>IF(P106&lt;$R$2,N106, +payroll!F106 * $R$2)</f>
        <v>10086165.206358714</v>
      </c>
      <c r="T106" s="6">
        <f t="shared" si="17"/>
        <v>0</v>
      </c>
      <c r="V106">
        <f t="shared" si="18"/>
        <v>1</v>
      </c>
    </row>
    <row r="107" spans="1:22" x14ac:dyDescent="0.2">
      <c r="A107" t="s">
        <v>525</v>
      </c>
      <c r="B107" t="s">
        <v>524</v>
      </c>
      <c r="C107" s="17">
        <v>41032.029999999992</v>
      </c>
      <c r="D107" s="17">
        <v>118596.48999999998</v>
      </c>
      <c r="E107" s="17">
        <v>118093.86</v>
      </c>
      <c r="F107" s="17"/>
      <c r="G107" s="17">
        <f t="shared" si="10"/>
        <v>92574.126666666649</v>
      </c>
      <c r="H107" s="15">
        <v>1</v>
      </c>
      <c r="J107" s="17">
        <f>+G107*H107</f>
        <v>92574.126666666649</v>
      </c>
      <c r="L107" s="4">
        <f t="shared" si="15"/>
        <v>2.123317924909903E-3</v>
      </c>
      <c r="N107" s="17">
        <f>+L107*(assessment!$J$273*assessment!$F$3)</f>
        <v>64439.657924397405</v>
      </c>
      <c r="P107" s="7">
        <f>+N107/payroll!F107</f>
        <v>1.0512093878194398E-3</v>
      </c>
      <c r="R107" s="17">
        <f>IF(P107&lt;$R$2,N107, +payroll!F107 * $R$2)</f>
        <v>64439.657924397405</v>
      </c>
      <c r="T107" s="6">
        <f>+N107-R107</f>
        <v>0</v>
      </c>
      <c r="V107">
        <f>+R107/N107</f>
        <v>1</v>
      </c>
    </row>
    <row r="108" spans="1:22" x14ac:dyDescent="0.2">
      <c r="A108" t="s">
        <v>162</v>
      </c>
      <c r="B108" t="s">
        <v>163</v>
      </c>
      <c r="C108" s="17">
        <v>75413.52</v>
      </c>
      <c r="D108" s="17">
        <v>50787.130000000005</v>
      </c>
      <c r="E108" s="17">
        <v>25198.039999999997</v>
      </c>
      <c r="F108" s="17"/>
      <c r="G108" s="17">
        <f t="shared" si="10"/>
        <v>50466.23</v>
      </c>
      <c r="H108" s="15">
        <v>1</v>
      </c>
      <c r="J108" s="17">
        <f t="shared" si="16"/>
        <v>50466.23</v>
      </c>
      <c r="L108" s="4">
        <f t="shared" si="15"/>
        <v>1.1575140335643016E-3</v>
      </c>
      <c r="N108" s="17">
        <f>+L108*(assessment!$J$273*assessment!$F$3)</f>
        <v>35128.893083092145</v>
      </c>
      <c r="P108" s="7">
        <f>+N108/payroll!F108</f>
        <v>5.139386905547781E-4</v>
      </c>
      <c r="R108" s="17">
        <f>IF(P108&lt;$R$2,N108, +payroll!F108 * $R$2)</f>
        <v>35128.893083092145</v>
      </c>
      <c r="T108" s="6">
        <f t="shared" si="17"/>
        <v>0</v>
      </c>
      <c r="V108">
        <f t="shared" si="18"/>
        <v>1</v>
      </c>
    </row>
    <row r="109" spans="1:22" x14ac:dyDescent="0.2">
      <c r="A109" t="s">
        <v>164</v>
      </c>
      <c r="B109" t="s">
        <v>165</v>
      </c>
      <c r="C109" s="17">
        <v>53695.410000000033</v>
      </c>
      <c r="D109" s="17">
        <v>85007.46</v>
      </c>
      <c r="E109" s="17">
        <v>9426.8800000000228</v>
      </c>
      <c r="F109" s="17"/>
      <c r="G109" s="17">
        <f t="shared" si="10"/>
        <v>49376.583333333365</v>
      </c>
      <c r="H109" s="15">
        <v>1</v>
      </c>
      <c r="J109" s="17">
        <f t="shared" si="16"/>
        <v>49376.583333333365</v>
      </c>
      <c r="L109" s="4">
        <f t="shared" si="15"/>
        <v>1.1325214532131799E-3</v>
      </c>
      <c r="N109" s="17">
        <f>+L109*(assessment!$J$273*assessment!$F$3)</f>
        <v>34370.404064758899</v>
      </c>
      <c r="P109" s="7">
        <f>+N109/payroll!F109</f>
        <v>4.6553895890689626E-4</v>
      </c>
      <c r="R109" s="17">
        <f>IF(P109&lt;$R$2,N109, +payroll!F109 * $R$2)</f>
        <v>34370.404064758899</v>
      </c>
      <c r="T109" s="6">
        <f t="shared" si="17"/>
        <v>0</v>
      </c>
      <c r="V109">
        <f t="shared" si="18"/>
        <v>1</v>
      </c>
    </row>
    <row r="110" spans="1:22" x14ac:dyDescent="0.2">
      <c r="A110" t="s">
        <v>166</v>
      </c>
      <c r="B110" t="s">
        <v>167</v>
      </c>
      <c r="C110" s="17">
        <v>160491.53999999992</v>
      </c>
      <c r="D110" s="17">
        <v>193192.52000000008</v>
      </c>
      <c r="E110" s="17">
        <v>187907.99999999997</v>
      </c>
      <c r="F110" s="17"/>
      <c r="G110" s="17">
        <f t="shared" si="10"/>
        <v>180530.68666666665</v>
      </c>
      <c r="H110" s="15">
        <v>1</v>
      </c>
      <c r="J110" s="17">
        <f t="shared" si="16"/>
        <v>180530.68666666665</v>
      </c>
      <c r="L110" s="4">
        <f t="shared" si="15"/>
        <v>4.1407254575122092E-3</v>
      </c>
      <c r="N110" s="17">
        <f>+L110*(assessment!$J$273*assessment!$F$3)</f>
        <v>125665.08713114771</v>
      </c>
      <c r="P110" s="7">
        <f>+N110/payroll!F110</f>
        <v>1.8153872578285364E-3</v>
      </c>
      <c r="R110" s="17">
        <f>IF(P110&lt;$R$2,N110, +payroll!F110 * $R$2)</f>
        <v>125665.08713114771</v>
      </c>
      <c r="T110" s="6">
        <f t="shared" si="17"/>
        <v>0</v>
      </c>
      <c r="V110">
        <f t="shared" si="18"/>
        <v>1</v>
      </c>
    </row>
    <row r="111" spans="1:22" x14ac:dyDescent="0.2">
      <c r="A111" t="s">
        <v>168</v>
      </c>
      <c r="B111" t="s">
        <v>169</v>
      </c>
      <c r="C111" s="17">
        <v>497273.12000000023</v>
      </c>
      <c r="D111" s="17">
        <v>378164.4000000002</v>
      </c>
      <c r="E111" s="17">
        <v>335748.72999999975</v>
      </c>
      <c r="F111" s="17"/>
      <c r="G111" s="17">
        <f t="shared" si="10"/>
        <v>403728.75000000006</v>
      </c>
      <c r="H111" s="15">
        <v>1</v>
      </c>
      <c r="J111" s="17">
        <f t="shared" si="16"/>
        <v>403728.75000000006</v>
      </c>
      <c r="L111" s="4">
        <f t="shared" si="15"/>
        <v>9.2600872678298661E-3</v>
      </c>
      <c r="N111" s="17">
        <f>+L111*(assessment!$J$273*assessment!$F$3)</f>
        <v>281030.38592976809</v>
      </c>
      <c r="P111" s="7">
        <f>+N111/payroll!F111</f>
        <v>7.5707323119089697E-4</v>
      </c>
      <c r="R111" s="17">
        <f>IF(P111&lt;$R$2,N111, +payroll!F111 * $R$2)</f>
        <v>281030.38592976809</v>
      </c>
      <c r="T111" s="6">
        <f t="shared" si="17"/>
        <v>0</v>
      </c>
      <c r="V111">
        <f t="shared" si="18"/>
        <v>1</v>
      </c>
    </row>
    <row r="112" spans="1:22" x14ac:dyDescent="0.2">
      <c r="A112" t="s">
        <v>170</v>
      </c>
      <c r="B112" t="s">
        <v>171</v>
      </c>
      <c r="C112" s="17">
        <v>206332.05000000005</v>
      </c>
      <c r="D112" s="17">
        <v>242397.15999999997</v>
      </c>
      <c r="E112" s="17">
        <v>185211.69999999992</v>
      </c>
      <c r="F112" s="17"/>
      <c r="G112" s="17">
        <f t="shared" si="10"/>
        <v>211313.63666666663</v>
      </c>
      <c r="H112" s="15">
        <v>1</v>
      </c>
      <c r="J112" s="17">
        <f t="shared" si="16"/>
        <v>211313.63666666663</v>
      </c>
      <c r="L112" s="4">
        <f t="shared" si="15"/>
        <v>4.8467757533141387E-3</v>
      </c>
      <c r="N112" s="17">
        <f>+L112*(assessment!$J$273*assessment!$F$3)</f>
        <v>147092.70237667271</v>
      </c>
      <c r="P112" s="7">
        <f>+N112/payroll!F112</f>
        <v>1.7148824064801207E-3</v>
      </c>
      <c r="R112" s="17">
        <f>IF(P112&lt;$R$2,N112, +payroll!F112 * $R$2)</f>
        <v>147092.70237667271</v>
      </c>
      <c r="T112" s="6">
        <f t="shared" si="17"/>
        <v>0</v>
      </c>
      <c r="V112">
        <f t="shared" si="18"/>
        <v>1</v>
      </c>
    </row>
    <row r="113" spans="1:22" x14ac:dyDescent="0.2">
      <c r="A113" t="s">
        <v>172</v>
      </c>
      <c r="B113" t="s">
        <v>173</v>
      </c>
      <c r="C113" s="17">
        <v>427422.88000000041</v>
      </c>
      <c r="D113" s="17">
        <v>438519.94000000024</v>
      </c>
      <c r="E113" s="17">
        <v>439369.5199999999</v>
      </c>
      <c r="F113" s="17"/>
      <c r="G113" s="17">
        <f t="shared" si="10"/>
        <v>435104.11333333352</v>
      </c>
      <c r="H113" s="15">
        <v>1</v>
      </c>
      <c r="J113" s="17">
        <f t="shared" si="16"/>
        <v>435104.11333333352</v>
      </c>
      <c r="L113" s="4">
        <f t="shared" si="15"/>
        <v>9.9797253974565937E-3</v>
      </c>
      <c r="N113" s="17">
        <f>+L113*(assessment!$J$273*assessment!$F$3)</f>
        <v>302870.37247086375</v>
      </c>
      <c r="P113" s="7">
        <f>+N113/payroll!F113</f>
        <v>1.0158369995469053E-3</v>
      </c>
      <c r="R113" s="17">
        <f>IF(P113&lt;$R$2,N113, +payroll!F113 * $R$2)</f>
        <v>302870.37247086375</v>
      </c>
      <c r="T113" s="6">
        <f t="shared" si="17"/>
        <v>0</v>
      </c>
      <c r="V113">
        <f t="shared" si="18"/>
        <v>1</v>
      </c>
    </row>
    <row r="114" spans="1:22" x14ac:dyDescent="0.2">
      <c r="A114" t="s">
        <v>174</v>
      </c>
      <c r="B114" t="s">
        <v>175</v>
      </c>
      <c r="C114" s="17">
        <v>135117.44000000003</v>
      </c>
      <c r="D114" s="17">
        <v>197280.25</v>
      </c>
      <c r="E114" s="17">
        <v>132233.66000000003</v>
      </c>
      <c r="F114" s="17"/>
      <c r="G114" s="17">
        <f t="shared" si="10"/>
        <v>154877.1166666667</v>
      </c>
      <c r="H114" s="15">
        <v>1</v>
      </c>
      <c r="J114" s="17">
        <f t="shared" si="16"/>
        <v>154877.1166666667</v>
      </c>
      <c r="L114" s="4">
        <f t="shared" si="15"/>
        <v>3.5523247133705509E-3</v>
      </c>
      <c r="N114" s="17">
        <f>+L114*(assessment!$J$273*assessment!$F$3)</f>
        <v>107807.96727635337</v>
      </c>
      <c r="P114" s="7">
        <f>+N114/payroll!F114</f>
        <v>1.392295870604045E-3</v>
      </c>
      <c r="R114" s="17">
        <f>IF(P114&lt;$R$2,N114, +payroll!F114 * $R$2)</f>
        <v>107807.96727635337</v>
      </c>
      <c r="T114" s="6">
        <f t="shared" si="17"/>
        <v>0</v>
      </c>
      <c r="V114">
        <f t="shared" si="18"/>
        <v>1</v>
      </c>
    </row>
    <row r="115" spans="1:22" x14ac:dyDescent="0.2">
      <c r="A115" t="s">
        <v>176</v>
      </c>
      <c r="B115" t="s">
        <v>177</v>
      </c>
      <c r="C115" s="17">
        <v>22364.27</v>
      </c>
      <c r="D115" s="17">
        <v>19590</v>
      </c>
      <c r="E115" s="17">
        <v>17450.240000000002</v>
      </c>
      <c r="F115" s="17"/>
      <c r="G115" s="17">
        <f t="shared" si="10"/>
        <v>19801.503333333338</v>
      </c>
      <c r="H115" s="15">
        <v>1</v>
      </c>
      <c r="J115" s="17">
        <f t="shared" si="16"/>
        <v>19801.503333333338</v>
      </c>
      <c r="L115" s="4">
        <f t="shared" si="15"/>
        <v>4.5417535635223068E-4</v>
      </c>
      <c r="N115" s="17">
        <f>+L115*(assessment!$J$273*assessment!$F$3)</f>
        <v>13783.571578086166</v>
      </c>
      <c r="P115" s="7">
        <f>+N115/payroll!F115</f>
        <v>3.7077782963909178E-4</v>
      </c>
      <c r="R115" s="17">
        <f>IF(P115&lt;$R$2,N115, +payroll!F115 * $R$2)</f>
        <v>13783.571578086166</v>
      </c>
      <c r="T115" s="6">
        <f t="shared" si="17"/>
        <v>0</v>
      </c>
      <c r="V115">
        <f t="shared" si="18"/>
        <v>1</v>
      </c>
    </row>
    <row r="116" spans="1:22" x14ac:dyDescent="0.2">
      <c r="A116" t="s">
        <v>178</v>
      </c>
      <c r="B116" t="s">
        <v>179</v>
      </c>
      <c r="C116" s="17">
        <v>22234.66</v>
      </c>
      <c r="D116" s="17">
        <v>17313.75</v>
      </c>
      <c r="E116" s="17">
        <v>10752.66</v>
      </c>
      <c r="F116" s="17"/>
      <c r="G116" s="17">
        <f t="shared" si="10"/>
        <v>16767.023333333334</v>
      </c>
      <c r="H116" s="15">
        <v>1</v>
      </c>
      <c r="J116" s="17">
        <f t="shared" si="16"/>
        <v>16767.023333333334</v>
      </c>
      <c r="L116" s="4">
        <f t="shared" si="15"/>
        <v>3.8457528548166626E-4</v>
      </c>
      <c r="N116" s="17">
        <f>+L116*(assessment!$J$273*assessment!$F$3)</f>
        <v>11671.309111030841</v>
      </c>
      <c r="P116" s="7">
        <f>+N116/payroll!F116</f>
        <v>2.9201758777553191E-4</v>
      </c>
      <c r="R116" s="17">
        <f>IF(P116&lt;$R$2,N116, +payroll!F116 * $R$2)</f>
        <v>11671.309111030841</v>
      </c>
      <c r="T116" s="6">
        <f t="shared" si="17"/>
        <v>0</v>
      </c>
      <c r="V116">
        <f t="shared" si="18"/>
        <v>1</v>
      </c>
    </row>
    <row r="117" spans="1:22" x14ac:dyDescent="0.2">
      <c r="A117" t="s">
        <v>180</v>
      </c>
      <c r="B117" t="s">
        <v>551</v>
      </c>
      <c r="C117" s="17">
        <v>235778.06999999998</v>
      </c>
      <c r="D117" s="17">
        <v>326972.81000000006</v>
      </c>
      <c r="E117" s="17">
        <v>497890.27999999997</v>
      </c>
      <c r="F117" s="17"/>
      <c r="G117" s="17">
        <f t="shared" si="10"/>
        <v>353547.05333333329</v>
      </c>
      <c r="H117" s="15">
        <v>1</v>
      </c>
      <c r="J117" s="17">
        <f t="shared" si="16"/>
        <v>353547.05333333329</v>
      </c>
      <c r="L117" s="4">
        <f t="shared" si="15"/>
        <v>8.1090994068437425E-3</v>
      </c>
      <c r="N117" s="17">
        <f>+L117*(assessment!$J$273*assessment!$F$3)</f>
        <v>246099.5528373913</v>
      </c>
      <c r="P117" s="7">
        <f>+N117/payroll!F117</f>
        <v>7.5779386065156075E-4</v>
      </c>
      <c r="R117" s="17">
        <f>IF(P117&lt;$R$2,N117, +payroll!F117 * $R$2)</f>
        <v>246099.5528373913</v>
      </c>
      <c r="T117" s="6">
        <f t="shared" si="17"/>
        <v>0</v>
      </c>
      <c r="V117">
        <f t="shared" si="18"/>
        <v>1</v>
      </c>
    </row>
    <row r="118" spans="1:22" x14ac:dyDescent="0.2">
      <c r="A118" t="s">
        <v>181</v>
      </c>
      <c r="B118" t="s">
        <v>182</v>
      </c>
      <c r="C118" s="17">
        <v>302246.34000000003</v>
      </c>
      <c r="D118" s="17">
        <v>193628.91000000009</v>
      </c>
      <c r="E118" s="17">
        <v>336982.96000000008</v>
      </c>
      <c r="F118" s="17"/>
      <c r="G118" s="17">
        <f t="shared" si="10"/>
        <v>277619.40333333338</v>
      </c>
      <c r="H118" s="15">
        <v>1</v>
      </c>
      <c r="J118" s="17">
        <f t="shared" si="16"/>
        <v>277619.40333333338</v>
      </c>
      <c r="L118" s="4">
        <f t="shared" si="15"/>
        <v>6.3675918599047608E-3</v>
      </c>
      <c r="N118" s="17">
        <f>+L118*(assessment!$J$273*assessment!$F$3)</f>
        <v>193247.29304107922</v>
      </c>
      <c r="P118" s="7">
        <f>+N118/payroll!F118</f>
        <v>7.7130432971077507E-4</v>
      </c>
      <c r="R118" s="17">
        <f>IF(P118&lt;$R$2,N118, +payroll!F118 * $R$2)</f>
        <v>193247.29304107922</v>
      </c>
      <c r="T118" s="6">
        <f t="shared" si="17"/>
        <v>0</v>
      </c>
      <c r="V118">
        <f t="shared" si="18"/>
        <v>1</v>
      </c>
    </row>
    <row r="119" spans="1:22" x14ac:dyDescent="0.2">
      <c r="A119" t="s">
        <v>183</v>
      </c>
      <c r="B119" t="s">
        <v>184</v>
      </c>
      <c r="C119" s="17">
        <v>121697.70000000001</v>
      </c>
      <c r="D119" s="17">
        <v>139589.48000000001</v>
      </c>
      <c r="E119" s="17">
        <v>142361.72</v>
      </c>
      <c r="F119" s="17"/>
      <c r="G119" s="17">
        <f t="shared" si="10"/>
        <v>134549.63333333333</v>
      </c>
      <c r="H119" s="15">
        <v>1</v>
      </c>
      <c r="J119" s="17">
        <f t="shared" si="16"/>
        <v>134549.63333333333</v>
      </c>
      <c r="L119" s="4">
        <f t="shared" si="15"/>
        <v>3.086085265221208E-3</v>
      </c>
      <c r="N119" s="17">
        <f>+L119*(assessment!$J$273*assessment!$F$3)</f>
        <v>93658.267790875558</v>
      </c>
      <c r="P119" s="7">
        <f>+N119/payroll!F119</f>
        <v>8.9637218223604775E-4</v>
      </c>
      <c r="R119" s="17">
        <f>IF(P119&lt;$R$2,N119, +payroll!F119 * $R$2)</f>
        <v>93658.267790875558</v>
      </c>
      <c r="T119" s="6">
        <f t="shared" si="17"/>
        <v>0</v>
      </c>
      <c r="V119">
        <f t="shared" si="18"/>
        <v>1</v>
      </c>
    </row>
    <row r="120" spans="1:22" x14ac:dyDescent="0.2">
      <c r="A120" t="s">
        <v>185</v>
      </c>
      <c r="B120" t="s">
        <v>552</v>
      </c>
      <c r="C120" s="17">
        <v>389326.06999999983</v>
      </c>
      <c r="D120" s="17">
        <v>361281.17999999988</v>
      </c>
      <c r="E120" s="17">
        <v>317543.02999999997</v>
      </c>
      <c r="F120" s="17"/>
      <c r="G120" s="17">
        <f t="shared" si="10"/>
        <v>356050.09333333327</v>
      </c>
      <c r="H120" s="15">
        <v>1</v>
      </c>
      <c r="J120" s="17">
        <f t="shared" si="16"/>
        <v>356050.09333333327</v>
      </c>
      <c r="L120" s="4">
        <f t="shared" si="15"/>
        <v>8.1665101531303731E-3</v>
      </c>
      <c r="N120" s="17">
        <f>+L120*(assessment!$J$273*assessment!$F$3)</f>
        <v>247841.88676133807</v>
      </c>
      <c r="P120" s="7">
        <f>+N120/payroll!F120</f>
        <v>1.3035212746437554E-3</v>
      </c>
      <c r="R120" s="17">
        <f>IF(P120&lt;$R$2,N120, +payroll!F120 * $R$2)</f>
        <v>247841.88676133807</v>
      </c>
      <c r="T120" s="6">
        <f t="shared" si="17"/>
        <v>0</v>
      </c>
      <c r="V120">
        <f t="shared" si="18"/>
        <v>1</v>
      </c>
    </row>
    <row r="121" spans="1:22" x14ac:dyDescent="0.2">
      <c r="A121" t="s">
        <v>186</v>
      </c>
      <c r="B121" t="s">
        <v>187</v>
      </c>
      <c r="C121" s="17">
        <v>54345.16</v>
      </c>
      <c r="D121" s="17">
        <v>76186.95</v>
      </c>
      <c r="E121" s="17">
        <v>91710.929999999978</v>
      </c>
      <c r="F121" s="17"/>
      <c r="G121" s="17">
        <f t="shared" si="10"/>
        <v>74081.013333333321</v>
      </c>
      <c r="H121" s="15">
        <v>1</v>
      </c>
      <c r="J121" s="17">
        <f t="shared" si="16"/>
        <v>74081.013333333321</v>
      </c>
      <c r="L121" s="4">
        <f t="shared" si="15"/>
        <v>1.6991523352150033E-3</v>
      </c>
      <c r="N121" s="17">
        <f>+L121*(assessment!$J$273*assessment!$F$3)</f>
        <v>51566.839783233059</v>
      </c>
      <c r="P121" s="7">
        <f>+N121/payroll!F121</f>
        <v>6.0929091101526612E-4</v>
      </c>
      <c r="R121" s="17">
        <f>IF(P121&lt;$R$2,N121, +payroll!F121 * $R$2)</f>
        <v>51566.839783233059</v>
      </c>
      <c r="T121" s="6">
        <f t="shared" si="17"/>
        <v>0</v>
      </c>
      <c r="V121">
        <f t="shared" si="18"/>
        <v>1</v>
      </c>
    </row>
    <row r="122" spans="1:22" x14ac:dyDescent="0.2">
      <c r="A122" t="s">
        <v>188</v>
      </c>
      <c r="B122" t="s">
        <v>189</v>
      </c>
      <c r="C122" s="17">
        <v>8389.51</v>
      </c>
      <c r="D122" s="17">
        <v>33952.37000000001</v>
      </c>
      <c r="E122" s="17">
        <v>37346.290000000008</v>
      </c>
      <c r="F122" s="17"/>
      <c r="G122" s="17">
        <f t="shared" si="10"/>
        <v>26562.723333333339</v>
      </c>
      <c r="H122" s="15">
        <v>1</v>
      </c>
      <c r="J122" s="17">
        <f t="shared" si="16"/>
        <v>26562.723333333339</v>
      </c>
      <c r="L122" s="4">
        <f t="shared" si="15"/>
        <v>6.0925345578655794E-4</v>
      </c>
      <c r="N122" s="17">
        <f>+L122*(assessment!$J$273*assessment!$F$3)</f>
        <v>18489.96978717102</v>
      </c>
      <c r="P122" s="7">
        <f>+N122/payroll!F122</f>
        <v>8.5948264532135718E-4</v>
      </c>
      <c r="R122" s="17">
        <f>IF(P122&lt;$R$2,N122, +payroll!F122 * $R$2)</f>
        <v>18489.96978717102</v>
      </c>
      <c r="T122" s="6">
        <f t="shared" si="17"/>
        <v>0</v>
      </c>
      <c r="V122">
        <f t="shared" si="18"/>
        <v>1</v>
      </c>
    </row>
    <row r="123" spans="1:22" x14ac:dyDescent="0.2">
      <c r="A123" t="s">
        <v>190</v>
      </c>
      <c r="B123" t="s">
        <v>553</v>
      </c>
      <c r="C123" s="17">
        <v>0</v>
      </c>
      <c r="D123" s="17">
        <v>0</v>
      </c>
      <c r="E123" s="17">
        <v>0</v>
      </c>
      <c r="F123" s="17"/>
      <c r="G123" s="17">
        <f t="shared" si="10"/>
        <v>0</v>
      </c>
      <c r="H123" s="15">
        <v>1</v>
      </c>
      <c r="J123" s="17">
        <f t="shared" si="16"/>
        <v>0</v>
      </c>
      <c r="L123" s="4">
        <f t="shared" si="15"/>
        <v>0</v>
      </c>
      <c r="N123" s="17">
        <f>+L123*(assessment!$J$273*assessment!$F$3)</f>
        <v>0</v>
      </c>
      <c r="P123" s="7">
        <f>+N123/payroll!F123</f>
        <v>0</v>
      </c>
      <c r="R123" s="17">
        <f>IF(P123&lt;$R$2,N123, +payroll!F123 * $R$2)</f>
        <v>0</v>
      </c>
      <c r="T123" s="6">
        <f t="shared" si="17"/>
        <v>0</v>
      </c>
      <c r="V123" t="e">
        <f t="shared" si="18"/>
        <v>#DIV/0!</v>
      </c>
    </row>
    <row r="124" spans="1:22" x14ac:dyDescent="0.2">
      <c r="A124" t="s">
        <v>191</v>
      </c>
      <c r="B124" t="s">
        <v>192</v>
      </c>
      <c r="C124" s="17">
        <v>20388.240000000002</v>
      </c>
      <c r="D124" s="17">
        <v>41028.839999999997</v>
      </c>
      <c r="E124" s="17">
        <v>76005.39</v>
      </c>
      <c r="F124" s="17"/>
      <c r="G124" s="17">
        <f t="shared" si="10"/>
        <v>45807.49</v>
      </c>
      <c r="H124" s="15">
        <v>1</v>
      </c>
      <c r="J124" s="17">
        <f t="shared" si="16"/>
        <v>45807.49</v>
      </c>
      <c r="L124" s="4">
        <f t="shared" si="15"/>
        <v>1.0506592728911275E-3</v>
      </c>
      <c r="N124" s="17">
        <f>+L124*(assessment!$J$273*assessment!$F$3)</f>
        <v>31886.004138110027</v>
      </c>
      <c r="P124" s="7">
        <f>+N124/payroll!F124</f>
        <v>6.5029259330017311E-4</v>
      </c>
      <c r="R124" s="17">
        <f>IF(P124&lt;$R$2,N124, +payroll!F124 * $R$2)</f>
        <v>31886.004138110027</v>
      </c>
      <c r="T124" s="6">
        <f t="shared" si="17"/>
        <v>0</v>
      </c>
      <c r="V124">
        <f t="shared" si="18"/>
        <v>1</v>
      </c>
    </row>
    <row r="125" spans="1:22" x14ac:dyDescent="0.2">
      <c r="A125" t="s">
        <v>193</v>
      </c>
      <c r="B125" t="s">
        <v>194</v>
      </c>
      <c r="C125" s="17">
        <v>135932.65999999995</v>
      </c>
      <c r="D125" s="17">
        <v>166755.83000000002</v>
      </c>
      <c r="E125" s="17">
        <v>207682.77000000002</v>
      </c>
      <c r="F125" s="17"/>
      <c r="G125" s="17">
        <f t="shared" si="10"/>
        <v>170123.75333333333</v>
      </c>
      <c r="H125" s="15">
        <v>1</v>
      </c>
      <c r="J125" s="17">
        <f t="shared" si="16"/>
        <v>170123.75333333333</v>
      </c>
      <c r="L125" s="4">
        <f t="shared" si="15"/>
        <v>3.9020277901869222E-3</v>
      </c>
      <c r="N125" s="17">
        <f>+L125*(assessment!$J$273*assessment!$F$3)</f>
        <v>118420.95479969491</v>
      </c>
      <c r="P125" s="7">
        <f>+N125/payroll!F125</f>
        <v>1.066492602881492E-3</v>
      </c>
      <c r="R125" s="17">
        <f>IF(P125&lt;$R$2,N125, +payroll!F125 * $R$2)</f>
        <v>118420.95479969491</v>
      </c>
      <c r="T125" s="6">
        <f t="shared" si="17"/>
        <v>0</v>
      </c>
      <c r="V125">
        <f t="shared" si="18"/>
        <v>1</v>
      </c>
    </row>
    <row r="126" spans="1:22" x14ac:dyDescent="0.2">
      <c r="A126" t="s">
        <v>195</v>
      </c>
      <c r="B126" t="s">
        <v>554</v>
      </c>
      <c r="C126" s="17">
        <v>3181.98</v>
      </c>
      <c r="D126" s="17">
        <v>6805.0099999999993</v>
      </c>
      <c r="E126" s="17">
        <v>63255.420000000006</v>
      </c>
      <c r="F126" s="17"/>
      <c r="G126" s="17">
        <f t="shared" si="10"/>
        <v>24414.136666666669</v>
      </c>
      <c r="H126" s="15">
        <v>1</v>
      </c>
      <c r="J126" s="17">
        <f t="shared" si="16"/>
        <v>24414.136666666669</v>
      </c>
      <c r="L126" s="4">
        <f t="shared" si="15"/>
        <v>5.5997259571446988E-4</v>
      </c>
      <c r="N126" s="17">
        <f>+L126*(assessment!$J$273*assessment!$F$3)</f>
        <v>16994.366265903616</v>
      </c>
      <c r="P126" s="7">
        <f>+N126/payroll!F126</f>
        <v>8.4379003436647968E-4</v>
      </c>
      <c r="R126" s="17">
        <f>IF(P126&lt;$R$2,N126, +payroll!F126 * $R$2)</f>
        <v>16994.366265903616</v>
      </c>
      <c r="T126" s="6">
        <f t="shared" si="17"/>
        <v>0</v>
      </c>
      <c r="V126">
        <f t="shared" si="18"/>
        <v>1</v>
      </c>
    </row>
    <row r="127" spans="1:22" x14ac:dyDescent="0.2">
      <c r="A127" t="s">
        <v>486</v>
      </c>
      <c r="B127" t="s">
        <v>487</v>
      </c>
      <c r="C127" s="17">
        <v>0</v>
      </c>
      <c r="D127" s="17">
        <v>24668.869999999995</v>
      </c>
      <c r="E127" s="17">
        <v>9155.4199999999983</v>
      </c>
      <c r="F127" s="17"/>
      <c r="G127" s="17">
        <f t="shared" si="10"/>
        <v>11274.763333333331</v>
      </c>
      <c r="H127" s="15">
        <v>1</v>
      </c>
      <c r="J127" s="17">
        <f>+G127*H127</f>
        <v>11274.763333333331</v>
      </c>
      <c r="L127" s="4">
        <f t="shared" si="15"/>
        <v>2.5860257014343163E-4</v>
      </c>
      <c r="N127" s="17">
        <f>+L127*(assessment!$J$273*assessment!$F$3)</f>
        <v>7848.2176234252911</v>
      </c>
      <c r="P127" s="7">
        <f>+N127/payroll!F127</f>
        <v>1.2169319327792001E-3</v>
      </c>
      <c r="R127" s="17">
        <f>IF(P127&lt;$R$2,N127, +payroll!F127 * $R$2)</f>
        <v>7848.2176234252911</v>
      </c>
      <c r="T127" s="6">
        <f>+N127-R127</f>
        <v>0</v>
      </c>
      <c r="V127">
        <f>+R127/N127</f>
        <v>1</v>
      </c>
    </row>
    <row r="128" spans="1:22" x14ac:dyDescent="0.2">
      <c r="A128" t="s">
        <v>196</v>
      </c>
      <c r="B128" t="s">
        <v>510</v>
      </c>
      <c r="C128" s="17">
        <v>86638.23000000001</v>
      </c>
      <c r="D128" s="17">
        <v>42187.44</v>
      </c>
      <c r="E128" s="17">
        <v>81407.610000000015</v>
      </c>
      <c r="F128" s="17"/>
      <c r="G128" s="17">
        <f t="shared" si="10"/>
        <v>70077.760000000009</v>
      </c>
      <c r="H128" s="15">
        <v>1</v>
      </c>
      <c r="J128" s="17">
        <f t="shared" si="16"/>
        <v>70077.760000000009</v>
      </c>
      <c r="L128" s="4">
        <f t="shared" si="15"/>
        <v>1.6073320840639589E-3</v>
      </c>
      <c r="N128" s="17">
        <f>+L128*(assessment!$J$273*assessment!$F$3)</f>
        <v>48780.22666925173</v>
      </c>
      <c r="P128" s="7">
        <f>+N128/payroll!F128</f>
        <v>3.000950768471863E-3</v>
      </c>
      <c r="R128" s="17">
        <f>IF(P128&lt;$R$2,N128, +payroll!F128 * $R$2)</f>
        <v>48780.22666925173</v>
      </c>
      <c r="T128" s="6">
        <f t="shared" si="17"/>
        <v>0</v>
      </c>
      <c r="V128">
        <f t="shared" si="18"/>
        <v>1</v>
      </c>
    </row>
    <row r="129" spans="1:22" x14ac:dyDescent="0.2">
      <c r="A129" t="s">
        <v>197</v>
      </c>
      <c r="B129" t="s">
        <v>198</v>
      </c>
      <c r="C129" s="17">
        <v>98943.299999999988</v>
      </c>
      <c r="D129" s="17">
        <v>84829.929999999978</v>
      </c>
      <c r="E129" s="17">
        <v>92893.550000000017</v>
      </c>
      <c r="F129" s="17"/>
      <c r="G129" s="17">
        <f t="shared" si="10"/>
        <v>92222.260000000009</v>
      </c>
      <c r="H129" s="15">
        <v>1</v>
      </c>
      <c r="J129" s="17">
        <f t="shared" si="16"/>
        <v>92222.260000000009</v>
      </c>
      <c r="L129" s="4">
        <f t="shared" ref="L129:L165" si="19">+J129/$J$265</f>
        <v>2.1152473675369798E-3</v>
      </c>
      <c r="N129" s="17">
        <f>+L129*(assessment!$J$273*assessment!$F$3)</f>
        <v>64194.728067088137</v>
      </c>
      <c r="P129" s="7">
        <f>+N129/payroll!F129</f>
        <v>3.401686359269318E-3</v>
      </c>
      <c r="R129" s="17">
        <f>IF(P129&lt;$R$2,N129, +payroll!F129 * $R$2)</f>
        <v>64194.728067088137</v>
      </c>
      <c r="T129" s="6">
        <f t="shared" si="17"/>
        <v>0</v>
      </c>
      <c r="V129">
        <f t="shared" si="18"/>
        <v>1</v>
      </c>
    </row>
    <row r="130" spans="1:22" x14ac:dyDescent="0.2">
      <c r="A130" t="s">
        <v>568</v>
      </c>
      <c r="B130" t="s">
        <v>569</v>
      </c>
      <c r="C130" s="17">
        <v>0</v>
      </c>
      <c r="D130" s="17">
        <v>0</v>
      </c>
      <c r="E130" s="17">
        <v>2889.4</v>
      </c>
      <c r="F130" s="17"/>
      <c r="G130" s="17">
        <f t="shared" si="10"/>
        <v>963.13333333333333</v>
      </c>
      <c r="H130" s="15">
        <v>1</v>
      </c>
      <c r="J130" s="17">
        <f>+G130*H130</f>
        <v>963.13333333333333</v>
      </c>
      <c r="L130" s="4">
        <f t="shared" si="19"/>
        <v>2.2090818940247718E-5</v>
      </c>
      <c r="N130" s="17">
        <f>+L130*(assessment!$J$273*assessment!$F$3)</f>
        <v>670.42471552618076</v>
      </c>
      <c r="P130" s="7">
        <f>+N130/payroll!F130</f>
        <v>6.6669230147876663E-5</v>
      </c>
      <c r="R130" s="17">
        <f>IF(P130&lt;$R$2,N130, +payroll!F130 * $R$2)</f>
        <v>670.42471552618076</v>
      </c>
      <c r="T130" s="6">
        <f>+N130-R130</f>
        <v>0</v>
      </c>
      <c r="V130">
        <f>+R130/N130</f>
        <v>1</v>
      </c>
    </row>
    <row r="131" spans="1:22" x14ac:dyDescent="0.2">
      <c r="A131" t="s">
        <v>199</v>
      </c>
      <c r="B131" t="s">
        <v>200</v>
      </c>
      <c r="C131" s="17">
        <v>407.08</v>
      </c>
      <c r="D131" s="17">
        <v>246.33999999999997</v>
      </c>
      <c r="E131" s="17">
        <v>13162.129999999996</v>
      </c>
      <c r="F131" s="17"/>
      <c r="G131" s="17">
        <f t="shared" si="10"/>
        <v>4605.1833333333316</v>
      </c>
      <c r="H131" s="15">
        <v>1</v>
      </c>
      <c r="J131" s="17">
        <f t="shared" si="16"/>
        <v>4605.1833333333316</v>
      </c>
      <c r="L131" s="4">
        <f t="shared" si="19"/>
        <v>1.0562636312381092E-4</v>
      </c>
      <c r="N131" s="17">
        <f>+L131*(assessment!$J$273*assessment!$F$3)</f>
        <v>3205.6088387165933</v>
      </c>
      <c r="P131" s="7">
        <f>+N131/payroll!F131</f>
        <v>1.9336088669076406E-4</v>
      </c>
      <c r="R131" s="17">
        <f>IF(P131&lt;$R$2,N131, +payroll!F131 * $R$2)</f>
        <v>3205.6088387165933</v>
      </c>
      <c r="T131" s="6">
        <f t="shared" si="17"/>
        <v>0</v>
      </c>
      <c r="V131">
        <f t="shared" si="18"/>
        <v>1</v>
      </c>
    </row>
    <row r="132" spans="1:22" x14ac:dyDescent="0.2">
      <c r="A132" t="s">
        <v>201</v>
      </c>
      <c r="B132" t="s">
        <v>555</v>
      </c>
      <c r="C132" s="17">
        <v>0</v>
      </c>
      <c r="D132" s="17">
        <v>5104.0600000000004</v>
      </c>
      <c r="E132" s="17">
        <v>2841.76</v>
      </c>
      <c r="F132" s="17"/>
      <c r="G132" s="17">
        <f t="shared" si="10"/>
        <v>2648.606666666667</v>
      </c>
      <c r="H132" s="15">
        <v>1</v>
      </c>
      <c r="J132" s="17">
        <f t="shared" si="16"/>
        <v>2648.606666666667</v>
      </c>
      <c r="L132" s="4">
        <f t="shared" si="19"/>
        <v>6.0749522721602809E-5</v>
      </c>
      <c r="N132" s="17">
        <f>+L132*(assessment!$J$273*assessment!$F$3)</f>
        <v>1843.6610068257212</v>
      </c>
      <c r="P132" s="7">
        <f>+N132/payroll!F132</f>
        <v>2.1795164002830035E-4</v>
      </c>
      <c r="R132" s="17">
        <f>IF(P132&lt;$R$2,N132, +payroll!F132 * $R$2)</f>
        <v>1843.6610068257212</v>
      </c>
      <c r="T132" s="6">
        <f t="shared" si="17"/>
        <v>0</v>
      </c>
      <c r="V132">
        <f t="shared" si="18"/>
        <v>1</v>
      </c>
    </row>
    <row r="133" spans="1:22" x14ac:dyDescent="0.2">
      <c r="A133" t="s">
        <v>202</v>
      </c>
      <c r="B133" t="s">
        <v>203</v>
      </c>
      <c r="C133" s="17">
        <v>56894.240000000005</v>
      </c>
      <c r="D133" s="17">
        <v>52010.130000000005</v>
      </c>
      <c r="E133" s="17">
        <v>18946.179999999997</v>
      </c>
      <c r="F133" s="17"/>
      <c r="G133" s="17">
        <f t="shared" si="10"/>
        <v>42616.85</v>
      </c>
      <c r="H133" s="15">
        <v>1</v>
      </c>
      <c r="J133" s="17">
        <f t="shared" si="16"/>
        <v>42616.85</v>
      </c>
      <c r="L133" s="4">
        <f t="shared" si="19"/>
        <v>9.7747745257184462E-4</v>
      </c>
      <c r="N133" s="17">
        <f>+L133*(assessment!$J$273*assessment!$F$3)</f>
        <v>29665.040705203763</v>
      </c>
      <c r="P133" s="7">
        <f>+N133/payroll!F133</f>
        <v>5.4065342809990599E-4</v>
      </c>
      <c r="R133" s="17">
        <f>IF(P133&lt;$R$2,N133, +payroll!F133 * $R$2)</f>
        <v>29665.040705203763</v>
      </c>
      <c r="T133" s="6">
        <f t="shared" si="17"/>
        <v>0</v>
      </c>
      <c r="V133">
        <f t="shared" si="18"/>
        <v>1</v>
      </c>
    </row>
    <row r="134" spans="1:22" x14ac:dyDescent="0.2">
      <c r="A134" t="s">
        <v>204</v>
      </c>
      <c r="B134" t="s">
        <v>556</v>
      </c>
      <c r="C134" s="17">
        <v>2642.27</v>
      </c>
      <c r="D134" s="17">
        <v>21525.570000000007</v>
      </c>
      <c r="E134" s="17">
        <v>4247.72</v>
      </c>
      <c r="F134" s="17"/>
      <c r="G134" s="17">
        <f t="shared" ref="G134:G197" si="20">IF(SUM(C134:E134)&gt;0,AVERAGE(C134:E134),0)</f>
        <v>9471.8533333333362</v>
      </c>
      <c r="H134" s="15">
        <v>1</v>
      </c>
      <c r="J134" s="17">
        <f t="shared" si="16"/>
        <v>9471.8533333333362</v>
      </c>
      <c r="L134" s="4">
        <f t="shared" si="19"/>
        <v>2.1725029107972095E-4</v>
      </c>
      <c r="N134" s="17">
        <f>+L134*(assessment!$J$273*assessment!$F$3)</f>
        <v>6593.2351801471341</v>
      </c>
      <c r="P134" s="7">
        <f>+N134/payroll!F134</f>
        <v>8.0688936460313271E-4</v>
      </c>
      <c r="R134" s="17">
        <f>IF(P134&lt;$R$2,N134, +payroll!F134 * $R$2)</f>
        <v>6593.2351801471341</v>
      </c>
      <c r="T134" s="6">
        <f t="shared" si="17"/>
        <v>0</v>
      </c>
      <c r="V134">
        <f t="shared" si="18"/>
        <v>1</v>
      </c>
    </row>
    <row r="135" spans="1:22" x14ac:dyDescent="0.2">
      <c r="A135" t="s">
        <v>205</v>
      </c>
      <c r="B135" t="s">
        <v>557</v>
      </c>
      <c r="C135" s="17">
        <v>17619.080000000002</v>
      </c>
      <c r="D135" s="17">
        <v>7590.9600000000046</v>
      </c>
      <c r="E135" s="17">
        <v>9353.1999999999971</v>
      </c>
      <c r="F135" s="17"/>
      <c r="G135" s="17">
        <f t="shared" si="20"/>
        <v>11521.080000000002</v>
      </c>
      <c r="H135" s="15">
        <v>1</v>
      </c>
      <c r="J135" s="17">
        <f t="shared" si="16"/>
        <v>11521.080000000002</v>
      </c>
      <c r="L135" s="4">
        <f t="shared" si="19"/>
        <v>2.6425218966855672E-4</v>
      </c>
      <c r="N135" s="17">
        <f>+L135*(assessment!$J$273*assessment!$F$3)</f>
        <v>8019.6754844130683</v>
      </c>
      <c r="P135" s="7">
        <f>+N135/payroll!F135</f>
        <v>7.6053513824932584E-4</v>
      </c>
      <c r="R135" s="17">
        <f>IF(P135&lt;$R$2,N135, +payroll!F135 * $R$2)</f>
        <v>8019.6754844130683</v>
      </c>
      <c r="T135" s="6">
        <f t="shared" si="17"/>
        <v>0</v>
      </c>
      <c r="V135">
        <f t="shared" si="18"/>
        <v>1</v>
      </c>
    </row>
    <row r="136" spans="1:22" x14ac:dyDescent="0.2">
      <c r="A136" t="s">
        <v>206</v>
      </c>
      <c r="B136" t="s">
        <v>511</v>
      </c>
      <c r="C136" s="17">
        <v>6310.71</v>
      </c>
      <c r="D136" s="17">
        <v>2239.9399999999996</v>
      </c>
      <c r="E136" s="17">
        <v>10583.07</v>
      </c>
      <c r="F136" s="17"/>
      <c r="G136" s="17">
        <f t="shared" si="20"/>
        <v>6377.9066666666668</v>
      </c>
      <c r="H136" s="15">
        <v>1</v>
      </c>
      <c r="J136" s="17">
        <f t="shared" si="16"/>
        <v>6377.9066666666668</v>
      </c>
      <c r="L136" s="4">
        <f t="shared" si="19"/>
        <v>1.46286268489443E-4</v>
      </c>
      <c r="N136" s="17">
        <f>+L136*(assessment!$J$273*assessment!$F$3)</f>
        <v>4439.5787319019855</v>
      </c>
      <c r="P136" s="7">
        <f>+N136/payroll!F136</f>
        <v>4.7608170729161232E-4</v>
      </c>
      <c r="R136" s="17">
        <f>IF(P136&lt;$R$2,N136, +payroll!F136 * $R$2)</f>
        <v>4439.5787319019855</v>
      </c>
      <c r="T136" s="6">
        <f t="shared" si="17"/>
        <v>0</v>
      </c>
      <c r="V136">
        <f t="shared" si="18"/>
        <v>1</v>
      </c>
    </row>
    <row r="137" spans="1:22" x14ac:dyDescent="0.2">
      <c r="A137" t="s">
        <v>207</v>
      </c>
      <c r="B137" t="s">
        <v>558</v>
      </c>
      <c r="C137" s="17">
        <v>1087281.76</v>
      </c>
      <c r="D137" s="17">
        <v>618642.41999999993</v>
      </c>
      <c r="E137" s="17">
        <v>921074.91000000061</v>
      </c>
      <c r="F137" s="17"/>
      <c r="G137" s="17">
        <f t="shared" si="20"/>
        <v>875666.36333333363</v>
      </c>
      <c r="H137" s="15">
        <v>1</v>
      </c>
      <c r="J137" s="17">
        <f t="shared" si="16"/>
        <v>875666.36333333363</v>
      </c>
      <c r="L137" s="4">
        <f t="shared" si="19"/>
        <v>2.0084640843561135E-2</v>
      </c>
      <c r="N137" s="17">
        <f>+L137*(assessment!$J$273*assessment!$F$3)</f>
        <v>609540.08361624787</v>
      </c>
      <c r="P137" s="7">
        <f>+N137/payroll!F137</f>
        <v>4.3031219320972076E-3</v>
      </c>
      <c r="R137" s="17">
        <f>IF(P137&lt;$R$2,N137, +payroll!F137 * $R$2)</f>
        <v>609540.08361624787</v>
      </c>
      <c r="T137" s="6">
        <f t="shared" si="17"/>
        <v>0</v>
      </c>
      <c r="V137">
        <f t="shared" si="18"/>
        <v>1</v>
      </c>
    </row>
    <row r="138" spans="1:22" x14ac:dyDescent="0.2">
      <c r="A138" t="s">
        <v>208</v>
      </c>
      <c r="B138" t="s">
        <v>209</v>
      </c>
      <c r="C138" s="17">
        <v>24193.039999999997</v>
      </c>
      <c r="D138" s="17">
        <v>4481.03</v>
      </c>
      <c r="E138" s="17">
        <v>0</v>
      </c>
      <c r="F138" s="17"/>
      <c r="G138" s="17">
        <f t="shared" si="20"/>
        <v>9558.0233333333326</v>
      </c>
      <c r="H138" s="15">
        <v>1</v>
      </c>
      <c r="J138" s="17">
        <f t="shared" si="16"/>
        <v>9558.0233333333326</v>
      </c>
      <c r="L138" s="4">
        <f t="shared" si="19"/>
        <v>2.1922672134352768E-4</v>
      </c>
      <c r="N138" s="17">
        <f>+L138*(assessment!$J$273*assessment!$F$3)</f>
        <v>6653.2170079351399</v>
      </c>
      <c r="P138" s="7">
        <f>+N138/payroll!F138</f>
        <v>7.0643033987192951E-4</v>
      </c>
      <c r="R138" s="17">
        <f>IF(P138&lt;$R$2,N138, +payroll!F138 * $R$2)</f>
        <v>6653.2170079351399</v>
      </c>
      <c r="T138" s="6">
        <f t="shared" si="17"/>
        <v>0</v>
      </c>
      <c r="V138">
        <f t="shared" si="18"/>
        <v>1</v>
      </c>
    </row>
    <row r="139" spans="1:22" x14ac:dyDescent="0.2">
      <c r="A139" t="s">
        <v>210</v>
      </c>
      <c r="B139" t="s">
        <v>211</v>
      </c>
      <c r="C139" s="17">
        <v>22961.989999999994</v>
      </c>
      <c r="D139" s="17">
        <v>10988.570000000003</v>
      </c>
      <c r="E139" s="17">
        <v>12406.3</v>
      </c>
      <c r="F139" s="17"/>
      <c r="G139" s="17">
        <f t="shared" si="20"/>
        <v>15452.286666666667</v>
      </c>
      <c r="H139" s="15">
        <v>1</v>
      </c>
      <c r="J139" s="17">
        <f t="shared" si="16"/>
        <v>15452.286666666667</v>
      </c>
      <c r="L139" s="4">
        <f t="shared" si="19"/>
        <v>3.5441994908922683E-4</v>
      </c>
      <c r="N139" s="17">
        <f>+L139*(assessment!$J$273*assessment!$F$3)</f>
        <v>10756.137841138989</v>
      </c>
      <c r="P139" s="7">
        <f>+N139/payroll!F139</f>
        <v>1.6536489529069931E-3</v>
      </c>
      <c r="R139" s="17">
        <f>IF(P139&lt;$R$2,N139, +payroll!F139 * $R$2)</f>
        <v>10756.137841138989</v>
      </c>
      <c r="T139" s="6">
        <f t="shared" si="17"/>
        <v>0</v>
      </c>
      <c r="V139">
        <f t="shared" si="18"/>
        <v>1</v>
      </c>
    </row>
    <row r="140" spans="1:22" x14ac:dyDescent="0.2">
      <c r="A140" t="s">
        <v>212</v>
      </c>
      <c r="B140" t="s">
        <v>213</v>
      </c>
      <c r="C140" s="17">
        <v>1860.1200000000001</v>
      </c>
      <c r="D140" s="17">
        <v>0</v>
      </c>
      <c r="E140" s="17">
        <v>0</v>
      </c>
      <c r="F140" s="17"/>
      <c r="G140" s="17">
        <f t="shared" si="20"/>
        <v>620.04000000000008</v>
      </c>
      <c r="H140" s="15">
        <v>1</v>
      </c>
      <c r="J140" s="17">
        <f t="shared" si="16"/>
        <v>620.04000000000008</v>
      </c>
      <c r="L140" s="4">
        <f t="shared" si="19"/>
        <v>1.4221490318797533E-5</v>
      </c>
      <c r="N140" s="17">
        <f>+L140*(assessment!$J$273*assessment!$F$3)</f>
        <v>431.60186261665382</v>
      </c>
      <c r="P140" s="7">
        <f>+N140/payroll!F140</f>
        <v>4.6032040901430654E-4</v>
      </c>
      <c r="R140" s="17">
        <f>IF(P140&lt;$R$2,N140, +payroll!F140 * $R$2)</f>
        <v>431.60186261665382</v>
      </c>
      <c r="T140" s="6">
        <f t="shared" si="17"/>
        <v>0</v>
      </c>
      <c r="V140">
        <f t="shared" si="18"/>
        <v>1</v>
      </c>
    </row>
    <row r="141" spans="1:22" x14ac:dyDescent="0.2">
      <c r="A141" t="s">
        <v>214</v>
      </c>
      <c r="B141" t="s">
        <v>467</v>
      </c>
      <c r="C141" s="17">
        <v>0</v>
      </c>
      <c r="D141" s="17">
        <v>0</v>
      </c>
      <c r="E141" s="17">
        <v>0</v>
      </c>
      <c r="F141" s="17"/>
      <c r="G141" s="17">
        <f t="shared" si="20"/>
        <v>0</v>
      </c>
      <c r="H141" s="15">
        <v>1</v>
      </c>
      <c r="J141" s="17">
        <f t="shared" si="16"/>
        <v>0</v>
      </c>
      <c r="L141" s="4">
        <f t="shared" si="19"/>
        <v>0</v>
      </c>
      <c r="N141" s="17">
        <f>+L141*(assessment!$J$273*assessment!$F$3)</f>
        <v>0</v>
      </c>
      <c r="P141" s="7">
        <f>+N141/payroll!F141</f>
        <v>0</v>
      </c>
      <c r="R141" s="17">
        <f>IF(P141&lt;$R$2,N141, +payroll!F141 * $R$2)</f>
        <v>0</v>
      </c>
      <c r="T141" s="6">
        <f t="shared" si="17"/>
        <v>0</v>
      </c>
      <c r="V141" t="e">
        <f t="shared" si="18"/>
        <v>#DIV/0!</v>
      </c>
    </row>
    <row r="142" spans="1:22" outlineLevel="1" x14ac:dyDescent="0.2">
      <c r="A142" t="s">
        <v>215</v>
      </c>
      <c r="B142" t="s">
        <v>216</v>
      </c>
      <c r="C142" s="17">
        <v>979</v>
      </c>
      <c r="D142" s="17">
        <v>0</v>
      </c>
      <c r="E142" s="17">
        <v>0</v>
      </c>
      <c r="F142" s="17"/>
      <c r="G142" s="17">
        <f t="shared" si="20"/>
        <v>326.33333333333331</v>
      </c>
      <c r="H142" s="15">
        <v>1</v>
      </c>
      <c r="J142" s="17">
        <f t="shared" si="16"/>
        <v>326.33333333333331</v>
      </c>
      <c r="L142" s="4">
        <f t="shared" si="19"/>
        <v>7.4849144260062703E-6</v>
      </c>
      <c r="N142" s="17">
        <f>+L142*(assessment!$J$273*assessment!$F$3)</f>
        <v>227.1564326504226</v>
      </c>
      <c r="P142" s="7">
        <f>+N142/payroll!F142</f>
        <v>2.676701337506339E-4</v>
      </c>
      <c r="R142" s="17">
        <f>IF(P142&lt;$R$2,N142, +payroll!F142 * $R$2)</f>
        <v>227.1564326504226</v>
      </c>
      <c r="T142" s="6">
        <f t="shared" si="17"/>
        <v>0</v>
      </c>
      <c r="V142">
        <f t="shared" si="18"/>
        <v>1</v>
      </c>
    </row>
    <row r="143" spans="1:22" outlineLevel="1" x14ac:dyDescent="0.2">
      <c r="A143" t="s">
        <v>217</v>
      </c>
      <c r="B143" t="s">
        <v>218</v>
      </c>
      <c r="C143" s="17">
        <v>0</v>
      </c>
      <c r="D143" s="17">
        <v>0</v>
      </c>
      <c r="E143" s="17">
        <v>0</v>
      </c>
      <c r="F143" s="17"/>
      <c r="G143" s="17">
        <f t="shared" si="20"/>
        <v>0</v>
      </c>
      <c r="H143" s="15">
        <v>1</v>
      </c>
      <c r="J143" s="17">
        <f t="shared" si="16"/>
        <v>0</v>
      </c>
      <c r="L143" s="4">
        <f t="shared" si="19"/>
        <v>0</v>
      </c>
      <c r="N143" s="17">
        <f>+L143*(assessment!$J$273*assessment!$F$3)</f>
        <v>0</v>
      </c>
      <c r="P143" s="7">
        <f>+N143/payroll!F143</f>
        <v>0</v>
      </c>
      <c r="R143" s="17">
        <f>IF(P143&lt;$R$2,N143, +payroll!F143 * $R$2)</f>
        <v>0</v>
      </c>
      <c r="T143" s="6">
        <f t="shared" si="17"/>
        <v>0</v>
      </c>
      <c r="V143" t="e">
        <f t="shared" si="18"/>
        <v>#DIV/0!</v>
      </c>
    </row>
    <row r="144" spans="1:22" outlineLevel="1" x14ac:dyDescent="0.2">
      <c r="A144" t="s">
        <v>219</v>
      </c>
      <c r="B144" t="s">
        <v>220</v>
      </c>
      <c r="C144" s="17">
        <v>0</v>
      </c>
      <c r="D144" s="17">
        <v>0</v>
      </c>
      <c r="E144" s="17">
        <v>0</v>
      </c>
      <c r="F144" s="17"/>
      <c r="G144" s="17">
        <f t="shared" si="20"/>
        <v>0</v>
      </c>
      <c r="H144" s="15">
        <v>1</v>
      </c>
      <c r="J144" s="17">
        <f t="shared" si="16"/>
        <v>0</v>
      </c>
      <c r="L144" s="4">
        <f t="shared" si="19"/>
        <v>0</v>
      </c>
      <c r="N144" s="17">
        <f>+L144*(assessment!$J$273*assessment!$F$3)</f>
        <v>0</v>
      </c>
      <c r="P144" s="7">
        <f>+N144/payroll!F144</f>
        <v>0</v>
      </c>
      <c r="R144" s="17">
        <f>IF(P144&lt;$R$2,N144, +payroll!F144 * $R$2)</f>
        <v>0</v>
      </c>
      <c r="T144" s="6">
        <f t="shared" si="17"/>
        <v>0</v>
      </c>
      <c r="V144" t="e">
        <f t="shared" si="18"/>
        <v>#DIV/0!</v>
      </c>
    </row>
    <row r="145" spans="1:22" outlineLevel="1" x14ac:dyDescent="0.2">
      <c r="A145" t="s">
        <v>514</v>
      </c>
      <c r="B145" t="s">
        <v>512</v>
      </c>
      <c r="C145" s="17">
        <v>0</v>
      </c>
      <c r="D145" s="17">
        <v>0</v>
      </c>
      <c r="E145" s="17">
        <v>85</v>
      </c>
      <c r="F145" s="17"/>
      <c r="G145" s="17">
        <f t="shared" si="20"/>
        <v>28.333333333333332</v>
      </c>
      <c r="H145" s="15">
        <v>1</v>
      </c>
      <c r="J145" s="17">
        <f>+G145*H145</f>
        <v>28.333333333333332</v>
      </c>
      <c r="L145" s="4">
        <f t="shared" si="19"/>
        <v>6.498648888769489E-7</v>
      </c>
      <c r="N145" s="17">
        <f>+L145*(assessment!$J$273*assessment!$F$3)</f>
        <v>19.722468616226681</v>
      </c>
      <c r="P145" s="7">
        <f>+N145/payroll!F145</f>
        <v>1.8659896020969205E-5</v>
      </c>
      <c r="R145" s="17">
        <f>IF(P145&lt;$R$2,N145, +payroll!F145 * $R$2)</f>
        <v>19.722468616226681</v>
      </c>
      <c r="T145" s="6">
        <f>+N145-R145</f>
        <v>0</v>
      </c>
      <c r="V145">
        <f>+R145/N145</f>
        <v>1</v>
      </c>
    </row>
    <row r="146" spans="1:22" outlineLevel="1" x14ac:dyDescent="0.2">
      <c r="A146" t="s">
        <v>221</v>
      </c>
      <c r="B146" t="s">
        <v>222</v>
      </c>
      <c r="C146" s="17">
        <v>0</v>
      </c>
      <c r="D146" s="17">
        <v>0</v>
      </c>
      <c r="E146" s="17">
        <v>0</v>
      </c>
      <c r="F146" s="17"/>
      <c r="G146" s="17">
        <f t="shared" si="20"/>
        <v>0</v>
      </c>
      <c r="H146" s="15">
        <v>1</v>
      </c>
      <c r="J146" s="17">
        <f t="shared" si="16"/>
        <v>0</v>
      </c>
      <c r="L146" s="4">
        <f t="shared" si="19"/>
        <v>0</v>
      </c>
      <c r="N146" s="17">
        <f>+L146*(assessment!$J$273*assessment!$F$3)</f>
        <v>0</v>
      </c>
      <c r="P146" s="7">
        <f>+N146/payroll!F146</f>
        <v>0</v>
      </c>
      <c r="R146" s="17">
        <f>IF(P146&lt;$R$2,N146, +payroll!F146 * $R$2)</f>
        <v>0</v>
      </c>
      <c r="T146" s="6">
        <f t="shared" si="17"/>
        <v>0</v>
      </c>
      <c r="V146" t="e">
        <f t="shared" si="18"/>
        <v>#DIV/0!</v>
      </c>
    </row>
    <row r="147" spans="1:22" outlineLevel="1" x14ac:dyDescent="0.2">
      <c r="A147" t="s">
        <v>223</v>
      </c>
      <c r="B147" t="s">
        <v>224</v>
      </c>
      <c r="C147" s="17">
        <v>0</v>
      </c>
      <c r="D147" s="17">
        <v>0</v>
      </c>
      <c r="E147" s="17">
        <v>0</v>
      </c>
      <c r="F147" s="17"/>
      <c r="G147" s="17">
        <f t="shared" si="20"/>
        <v>0</v>
      </c>
      <c r="H147" s="15">
        <v>1</v>
      </c>
      <c r="J147" s="17">
        <f t="shared" si="16"/>
        <v>0</v>
      </c>
      <c r="L147" s="4">
        <f t="shared" si="19"/>
        <v>0</v>
      </c>
      <c r="N147" s="17">
        <f>+L147*(assessment!$J$273*assessment!$F$3)</f>
        <v>0</v>
      </c>
      <c r="P147" s="7">
        <f>+N147/payroll!F147</f>
        <v>0</v>
      </c>
      <c r="R147" s="17">
        <f>IF(P147&lt;$R$2,N147, +payroll!F147 * $R$2)</f>
        <v>0</v>
      </c>
      <c r="T147" s="6">
        <f t="shared" si="17"/>
        <v>0</v>
      </c>
      <c r="V147" t="e">
        <f t="shared" si="18"/>
        <v>#DIV/0!</v>
      </c>
    </row>
    <row r="148" spans="1:22" outlineLevel="1" x14ac:dyDescent="0.2">
      <c r="A148" t="s">
        <v>225</v>
      </c>
      <c r="B148" t="s">
        <v>226</v>
      </c>
      <c r="C148" s="17">
        <v>894.44999999999993</v>
      </c>
      <c r="D148" s="17">
        <v>0</v>
      </c>
      <c r="E148" s="17">
        <v>1728.49</v>
      </c>
      <c r="F148" s="17"/>
      <c r="G148" s="17">
        <f t="shared" si="20"/>
        <v>874.31333333333339</v>
      </c>
      <c r="H148" s="15">
        <v>1</v>
      </c>
      <c r="J148" s="17">
        <f t="shared" si="16"/>
        <v>874.31333333333339</v>
      </c>
      <c r="L148" s="4">
        <f t="shared" si="19"/>
        <v>2.0053607195657699E-5</v>
      </c>
      <c r="N148" s="17">
        <f>+L148*(assessment!$J$273*assessment!$F$3)</f>
        <v>608.59825684994837</v>
      </c>
      <c r="P148" s="7">
        <f>+N148/payroll!F148</f>
        <v>2.0773095720061726E-4</v>
      </c>
      <c r="R148" s="17">
        <f>IF(P148&lt;$R$2,N148, +payroll!F148 * $R$2)</f>
        <v>608.59825684994837</v>
      </c>
      <c r="T148" s="6">
        <f t="shared" si="17"/>
        <v>0</v>
      </c>
      <c r="V148">
        <f t="shared" si="18"/>
        <v>1</v>
      </c>
    </row>
    <row r="149" spans="1:22" outlineLevel="1" x14ac:dyDescent="0.2">
      <c r="A149" t="s">
        <v>227</v>
      </c>
      <c r="B149" t="s">
        <v>228</v>
      </c>
      <c r="C149" s="17">
        <v>78003.799999999974</v>
      </c>
      <c r="D149" s="17">
        <v>90250.969999999972</v>
      </c>
      <c r="E149" s="17">
        <v>432971.36000000039</v>
      </c>
      <c r="F149" s="17"/>
      <c r="G149" s="17">
        <f t="shared" si="20"/>
        <v>200408.71000000011</v>
      </c>
      <c r="H149" s="15">
        <v>1</v>
      </c>
      <c r="J149" s="17">
        <f t="shared" si="16"/>
        <v>200408.71000000011</v>
      </c>
      <c r="L149" s="4">
        <f t="shared" si="19"/>
        <v>4.5966559077925675E-3</v>
      </c>
      <c r="N149" s="17">
        <f>+L149*(assessment!$J$273*assessment!$F$3)</f>
        <v>139501.92329624033</v>
      </c>
      <c r="P149" s="7">
        <f>+N149/payroll!F149</f>
        <v>8.8211239500439187E-3</v>
      </c>
      <c r="R149" s="17">
        <f>IF(P149&lt;$R$2,N149, +payroll!F149 * $R$2)</f>
        <v>139501.92329624033</v>
      </c>
      <c r="T149" s="6">
        <f t="shared" si="17"/>
        <v>0</v>
      </c>
      <c r="V149">
        <f t="shared" si="18"/>
        <v>1</v>
      </c>
    </row>
    <row r="150" spans="1:22" outlineLevel="1" x14ac:dyDescent="0.2">
      <c r="A150" t="s">
        <v>229</v>
      </c>
      <c r="B150" t="s">
        <v>230</v>
      </c>
      <c r="C150" s="17">
        <v>106.34</v>
      </c>
      <c r="D150" s="17">
        <v>2064.42</v>
      </c>
      <c r="E150" s="17">
        <v>884.6700000000003</v>
      </c>
      <c r="F150" s="17"/>
      <c r="G150" s="17">
        <f t="shared" si="20"/>
        <v>1018.4766666666668</v>
      </c>
      <c r="H150" s="15">
        <v>1</v>
      </c>
      <c r="J150" s="17">
        <f t="shared" si="16"/>
        <v>1018.4766666666668</v>
      </c>
      <c r="L150" s="4">
        <f t="shared" si="19"/>
        <v>2.3360196204956426E-5</v>
      </c>
      <c r="N150" s="17">
        <f>+L150*(assessment!$J$273*assessment!$F$3)</f>
        <v>708.94849745973522</v>
      </c>
      <c r="P150" s="7">
        <f>+N150/payroll!F150</f>
        <v>2.6322651861853156E-4</v>
      </c>
      <c r="R150" s="17">
        <f>IF(P150&lt;$R$2,N150, +payroll!F150 * $R$2)</f>
        <v>708.94849745973522</v>
      </c>
      <c r="T150" s="6">
        <f t="shared" si="17"/>
        <v>0</v>
      </c>
      <c r="V150">
        <f t="shared" si="18"/>
        <v>1</v>
      </c>
    </row>
    <row r="151" spans="1:22" outlineLevel="1" x14ac:dyDescent="0.2">
      <c r="A151" t="s">
        <v>231</v>
      </c>
      <c r="B151" t="s">
        <v>232</v>
      </c>
      <c r="C151" s="17">
        <v>0</v>
      </c>
      <c r="D151" s="17">
        <v>0</v>
      </c>
      <c r="E151" s="17">
        <v>433.96</v>
      </c>
      <c r="F151" s="17"/>
      <c r="G151" s="17">
        <f t="shared" si="20"/>
        <v>144.65333333333334</v>
      </c>
      <c r="H151" s="15">
        <v>1</v>
      </c>
      <c r="J151" s="17">
        <f t="shared" si="16"/>
        <v>144.65333333333334</v>
      </c>
      <c r="L151" s="4">
        <f t="shared" si="19"/>
        <v>3.317827849141656E-6</v>
      </c>
      <c r="N151" s="17">
        <f>+L151*(assessment!$J$273*assessment!$F$3)</f>
        <v>100.69132330232624</v>
      </c>
      <c r="P151" s="7">
        <f>+N151/payroll!F151</f>
        <v>3.4412149065965458E-5</v>
      </c>
      <c r="R151" s="17">
        <f>IF(P151&lt;$R$2,N151, +payroll!F151 * $R$2)</f>
        <v>100.69132330232624</v>
      </c>
      <c r="T151" s="6">
        <f t="shared" si="17"/>
        <v>0</v>
      </c>
      <c r="V151">
        <f t="shared" si="18"/>
        <v>1</v>
      </c>
    </row>
    <row r="152" spans="1:22" outlineLevel="1" x14ac:dyDescent="0.2">
      <c r="A152" t="s">
        <v>233</v>
      </c>
      <c r="B152" t="s">
        <v>234</v>
      </c>
      <c r="C152" s="17">
        <v>138.31</v>
      </c>
      <c r="D152" s="17">
        <v>0</v>
      </c>
      <c r="E152" s="17">
        <v>0</v>
      </c>
      <c r="F152" s="17"/>
      <c r="G152" s="17">
        <f t="shared" si="20"/>
        <v>46.103333333333332</v>
      </c>
      <c r="H152" s="15">
        <v>1</v>
      </c>
      <c r="J152" s="17">
        <f t="shared" si="16"/>
        <v>46.103333333333332</v>
      </c>
      <c r="L152" s="4">
        <f t="shared" si="19"/>
        <v>1.0574448562420095E-6</v>
      </c>
      <c r="N152" s="17">
        <f>+L152*(assessment!$J$273*assessment!$F$3)</f>
        <v>32.091936874238968</v>
      </c>
      <c r="P152" s="7">
        <f>+N152/payroll!F152</f>
        <v>1.4907435265574028E-5</v>
      </c>
      <c r="R152" s="17">
        <f>IF(P152&lt;$R$2,N152, +payroll!F152 * $R$2)</f>
        <v>32.091936874238968</v>
      </c>
      <c r="T152" s="6">
        <f t="shared" si="17"/>
        <v>0</v>
      </c>
      <c r="V152">
        <f t="shared" si="18"/>
        <v>1</v>
      </c>
    </row>
    <row r="153" spans="1:22" outlineLevel="1" x14ac:dyDescent="0.2">
      <c r="A153" t="s">
        <v>235</v>
      </c>
      <c r="B153" t="s">
        <v>236</v>
      </c>
      <c r="C153" s="17">
        <v>0</v>
      </c>
      <c r="D153" s="17">
        <v>0</v>
      </c>
      <c r="E153" s="17">
        <v>0</v>
      </c>
      <c r="F153" s="17"/>
      <c r="G153" s="17">
        <f t="shared" si="20"/>
        <v>0</v>
      </c>
      <c r="H153" s="15">
        <v>1</v>
      </c>
      <c r="J153" s="17">
        <f t="shared" si="16"/>
        <v>0</v>
      </c>
      <c r="L153" s="4">
        <f t="shared" si="19"/>
        <v>0</v>
      </c>
      <c r="N153" s="17">
        <f>+L153*(assessment!$J$273*assessment!$F$3)</f>
        <v>0</v>
      </c>
      <c r="P153" s="7">
        <f>+N153/payroll!F153</f>
        <v>0</v>
      </c>
      <c r="R153" s="17">
        <f>IF(P153&lt;$R$2,N153, +payroll!F153 * $R$2)</f>
        <v>0</v>
      </c>
      <c r="T153" s="6">
        <f t="shared" si="17"/>
        <v>0</v>
      </c>
      <c r="V153" t="e">
        <f t="shared" si="18"/>
        <v>#DIV/0!</v>
      </c>
    </row>
    <row r="154" spans="1:22" outlineLevel="1" x14ac:dyDescent="0.2">
      <c r="A154" t="s">
        <v>237</v>
      </c>
      <c r="B154" t="s">
        <v>238</v>
      </c>
      <c r="C154" s="17">
        <v>0</v>
      </c>
      <c r="D154" s="17">
        <v>0</v>
      </c>
      <c r="E154" s="17">
        <v>0</v>
      </c>
      <c r="F154" s="17"/>
      <c r="G154" s="17">
        <f t="shared" si="20"/>
        <v>0</v>
      </c>
      <c r="H154" s="15">
        <v>1</v>
      </c>
      <c r="J154" s="17">
        <f t="shared" si="16"/>
        <v>0</v>
      </c>
      <c r="L154" s="4">
        <f t="shared" si="19"/>
        <v>0</v>
      </c>
      <c r="N154" s="17">
        <f>+L154*(assessment!$J$273*assessment!$F$3)</f>
        <v>0</v>
      </c>
      <c r="P154" s="7">
        <f>+N154/payroll!F154</f>
        <v>0</v>
      </c>
      <c r="R154" s="17">
        <f>IF(P154&lt;$R$2,N154, +payroll!F154 * $R$2)</f>
        <v>0</v>
      </c>
      <c r="T154" s="6">
        <f t="shared" si="17"/>
        <v>0</v>
      </c>
      <c r="V154" t="e">
        <f t="shared" si="18"/>
        <v>#DIV/0!</v>
      </c>
    </row>
    <row r="155" spans="1:22" outlineLevel="1" x14ac:dyDescent="0.2">
      <c r="A155" t="s">
        <v>239</v>
      </c>
      <c r="B155" t="s">
        <v>240</v>
      </c>
      <c r="C155" s="17">
        <v>647</v>
      </c>
      <c r="D155" s="17">
        <v>407.84000000000003</v>
      </c>
      <c r="E155" s="17">
        <v>333.12</v>
      </c>
      <c r="F155" s="17"/>
      <c r="G155" s="17">
        <f t="shared" si="20"/>
        <v>462.65333333333336</v>
      </c>
      <c r="H155" s="15">
        <v>1</v>
      </c>
      <c r="J155" s="17">
        <f t="shared" si="16"/>
        <v>462.65333333333336</v>
      </c>
      <c r="L155" s="4">
        <f t="shared" si="19"/>
        <v>1.0611605543125295E-5</v>
      </c>
      <c r="N155" s="17">
        <f>+L155*(assessment!$J$273*assessment!$F$3)</f>
        <v>322.04702988915278</v>
      </c>
      <c r="P155" s="7">
        <f>+N155/payroll!F155</f>
        <v>8.2628477389322364E-5</v>
      </c>
      <c r="R155" s="17">
        <f>IF(P155&lt;$R$2,N155, +payroll!F155 * $R$2)</f>
        <v>322.04702988915278</v>
      </c>
      <c r="T155" s="6">
        <f t="shared" si="17"/>
        <v>0</v>
      </c>
      <c r="V155">
        <f t="shared" si="18"/>
        <v>1</v>
      </c>
    </row>
    <row r="156" spans="1:22" outlineLevel="1" x14ac:dyDescent="0.2">
      <c r="A156" t="s">
        <v>241</v>
      </c>
      <c r="B156" t="s">
        <v>242</v>
      </c>
      <c r="C156" s="17">
        <v>1665.1099999999997</v>
      </c>
      <c r="D156" s="17">
        <v>2694.8600000000006</v>
      </c>
      <c r="E156" s="17">
        <v>1374.78</v>
      </c>
      <c r="F156" s="17"/>
      <c r="G156" s="17">
        <f t="shared" si="20"/>
        <v>1911.5833333333333</v>
      </c>
      <c r="H156" s="15">
        <v>1</v>
      </c>
      <c r="J156" s="17">
        <f t="shared" si="16"/>
        <v>1911.5833333333333</v>
      </c>
      <c r="L156" s="4">
        <f t="shared" si="19"/>
        <v>4.3844854958671563E-5</v>
      </c>
      <c r="N156" s="17">
        <f>+L156*(assessment!$J$273*assessment!$F$3)</f>
        <v>1330.6285517283054</v>
      </c>
      <c r="P156" s="7">
        <f>+N156/payroll!F156</f>
        <v>2.2779067509188388E-4</v>
      </c>
      <c r="R156" s="17">
        <f>IF(P156&lt;$R$2,N156, +payroll!F156 * $R$2)</f>
        <v>1330.6285517283054</v>
      </c>
      <c r="T156" s="6">
        <f t="shared" si="17"/>
        <v>0</v>
      </c>
      <c r="V156">
        <f t="shared" si="18"/>
        <v>1</v>
      </c>
    </row>
    <row r="157" spans="1:22" outlineLevel="1" x14ac:dyDescent="0.2">
      <c r="A157" t="s">
        <v>243</v>
      </c>
      <c r="B157" t="s">
        <v>244</v>
      </c>
      <c r="C157" s="17">
        <v>0</v>
      </c>
      <c r="D157" s="17">
        <v>0</v>
      </c>
      <c r="E157" s="17">
        <v>1348.4299999999998</v>
      </c>
      <c r="F157" s="17"/>
      <c r="G157" s="17">
        <f t="shared" si="20"/>
        <v>449.47666666666663</v>
      </c>
      <c r="H157" s="15">
        <v>1</v>
      </c>
      <c r="J157" s="17">
        <f t="shared" si="16"/>
        <v>449.47666666666663</v>
      </c>
      <c r="L157" s="4">
        <f t="shared" si="19"/>
        <v>1.0309380142451108E-5</v>
      </c>
      <c r="N157" s="17">
        <f>+L157*(assessment!$J$273*assessment!$F$3)</f>
        <v>312.8749218373946</v>
      </c>
      <c r="P157" s="7">
        <f>+N157/payroll!F157</f>
        <v>2.5904560947388961E-4</v>
      </c>
      <c r="R157" s="17">
        <f>IF(P157&lt;$R$2,N157, +payroll!F157 * $R$2)</f>
        <v>312.8749218373946</v>
      </c>
      <c r="T157" s="6">
        <f t="shared" si="17"/>
        <v>0</v>
      </c>
      <c r="V157">
        <f t="shared" si="18"/>
        <v>1</v>
      </c>
    </row>
    <row r="158" spans="1:22" outlineLevel="1" x14ac:dyDescent="0.2">
      <c r="A158" t="s">
        <v>245</v>
      </c>
      <c r="B158" t="s">
        <v>246</v>
      </c>
      <c r="C158" s="17">
        <v>0</v>
      </c>
      <c r="D158" s="17">
        <v>0</v>
      </c>
      <c r="E158" s="17">
        <v>0</v>
      </c>
      <c r="F158" s="17"/>
      <c r="G158" s="17">
        <f t="shared" si="20"/>
        <v>0</v>
      </c>
      <c r="H158" s="15">
        <v>1</v>
      </c>
      <c r="J158" s="17">
        <f t="shared" si="16"/>
        <v>0</v>
      </c>
      <c r="L158" s="4">
        <f t="shared" si="19"/>
        <v>0</v>
      </c>
      <c r="N158" s="17">
        <f>+L158*(assessment!$J$273*assessment!$F$3)</f>
        <v>0</v>
      </c>
      <c r="P158" s="7">
        <f>+N158/payroll!F158</f>
        <v>0</v>
      </c>
      <c r="R158" s="17">
        <f>IF(P158&lt;$R$2,N158, +payroll!F158 * $R$2)</f>
        <v>0</v>
      </c>
      <c r="T158" s="6">
        <f t="shared" si="17"/>
        <v>0</v>
      </c>
      <c r="V158" t="e">
        <f t="shared" si="18"/>
        <v>#DIV/0!</v>
      </c>
    </row>
    <row r="159" spans="1:22" outlineLevel="1" x14ac:dyDescent="0.2">
      <c r="A159" t="s">
        <v>247</v>
      </c>
      <c r="B159" t="s">
        <v>248</v>
      </c>
      <c r="C159" s="17">
        <v>0</v>
      </c>
      <c r="D159" s="17">
        <v>0</v>
      </c>
      <c r="E159" s="17">
        <v>0</v>
      </c>
      <c r="F159" s="17"/>
      <c r="G159" s="17">
        <f t="shared" si="20"/>
        <v>0</v>
      </c>
      <c r="H159" s="15">
        <v>1</v>
      </c>
      <c r="J159" s="17">
        <f t="shared" si="16"/>
        <v>0</v>
      </c>
      <c r="L159" s="4">
        <f t="shared" si="19"/>
        <v>0</v>
      </c>
      <c r="N159" s="17">
        <f>+L159*(assessment!$J$273*assessment!$F$3)</f>
        <v>0</v>
      </c>
      <c r="P159" s="7">
        <f>+N159/payroll!F159</f>
        <v>0</v>
      </c>
      <c r="R159" s="17">
        <f>IF(P159&lt;$R$2,N159, +payroll!F159 * $R$2)</f>
        <v>0</v>
      </c>
      <c r="T159" s="6">
        <f t="shared" si="17"/>
        <v>0</v>
      </c>
      <c r="V159" t="e">
        <f t="shared" si="18"/>
        <v>#DIV/0!</v>
      </c>
    </row>
    <row r="160" spans="1:22" outlineLevel="1" x14ac:dyDescent="0.2">
      <c r="A160" t="s">
        <v>249</v>
      </c>
      <c r="B160" t="s">
        <v>250</v>
      </c>
      <c r="C160" s="17">
        <v>62412.859999999993</v>
      </c>
      <c r="D160" s="17">
        <v>4285</v>
      </c>
      <c r="E160" s="17">
        <v>3146.5199999999995</v>
      </c>
      <c r="F160" s="17"/>
      <c r="G160" s="17">
        <f t="shared" si="20"/>
        <v>23281.459999999995</v>
      </c>
      <c r="H160" s="15">
        <v>1</v>
      </c>
      <c r="J160" s="17">
        <f t="shared" si="16"/>
        <v>23281.459999999995</v>
      </c>
      <c r="L160" s="4">
        <f t="shared" si="19"/>
        <v>5.3399306173387514E-4</v>
      </c>
      <c r="N160" s="17">
        <f>+L160*(assessment!$J$273*assessment!$F$3)</f>
        <v>16205.924618468356</v>
      </c>
      <c r="P160" s="7">
        <f>+N160/payroll!F160</f>
        <v>3.4836147946588213E-3</v>
      </c>
      <c r="R160" s="17">
        <f>IF(P160&lt;$R$2,N160, +payroll!F160 * $R$2)</f>
        <v>16205.924618468356</v>
      </c>
      <c r="T160" s="6">
        <f t="shared" si="17"/>
        <v>0</v>
      </c>
      <c r="V160">
        <f t="shared" si="18"/>
        <v>1</v>
      </c>
    </row>
    <row r="161" spans="1:22" outlineLevel="1" x14ac:dyDescent="0.2">
      <c r="A161" t="s">
        <v>251</v>
      </c>
      <c r="B161" t="s">
        <v>252</v>
      </c>
      <c r="C161" s="17">
        <v>0</v>
      </c>
      <c r="D161" s="17">
        <v>0</v>
      </c>
      <c r="E161" s="17">
        <v>0</v>
      </c>
      <c r="F161" s="17"/>
      <c r="G161" s="17">
        <f t="shared" si="20"/>
        <v>0</v>
      </c>
      <c r="H161" s="15">
        <v>1</v>
      </c>
      <c r="J161" s="17">
        <f t="shared" si="16"/>
        <v>0</v>
      </c>
      <c r="L161" s="4">
        <f t="shared" si="19"/>
        <v>0</v>
      </c>
      <c r="N161" s="17">
        <f>+L161*(assessment!$J$273*assessment!$F$3)</f>
        <v>0</v>
      </c>
      <c r="P161" s="7">
        <f>+N161/payroll!F161</f>
        <v>0</v>
      </c>
      <c r="R161" s="17">
        <f>IF(P161&lt;$R$2,N161, +payroll!F161 * $R$2)</f>
        <v>0</v>
      </c>
      <c r="T161" s="6">
        <f t="shared" si="17"/>
        <v>0</v>
      </c>
      <c r="V161" t="e">
        <f t="shared" si="18"/>
        <v>#DIV/0!</v>
      </c>
    </row>
    <row r="162" spans="1:22" outlineLevel="1" x14ac:dyDescent="0.2">
      <c r="A162" t="s">
        <v>253</v>
      </c>
      <c r="B162" t="s">
        <v>254</v>
      </c>
      <c r="C162" s="17">
        <v>0</v>
      </c>
      <c r="D162" s="17">
        <v>0</v>
      </c>
      <c r="E162" s="17">
        <v>0</v>
      </c>
      <c r="F162" s="17"/>
      <c r="G162" s="17">
        <f t="shared" si="20"/>
        <v>0</v>
      </c>
      <c r="H162" s="15">
        <v>1</v>
      </c>
      <c r="J162" s="17">
        <f t="shared" si="16"/>
        <v>0</v>
      </c>
      <c r="L162" s="4">
        <f t="shared" si="19"/>
        <v>0</v>
      </c>
      <c r="N162" s="17">
        <f>+L162*(assessment!$J$273*assessment!$F$3)</f>
        <v>0</v>
      </c>
      <c r="P162" s="7">
        <f>+N162/payroll!F162</f>
        <v>0</v>
      </c>
      <c r="R162" s="17">
        <f>IF(P162&lt;$R$2,N162, +payroll!F162 * $R$2)</f>
        <v>0</v>
      </c>
      <c r="T162" s="6">
        <f t="shared" si="17"/>
        <v>0</v>
      </c>
      <c r="V162" t="e">
        <f t="shared" si="18"/>
        <v>#DIV/0!</v>
      </c>
    </row>
    <row r="163" spans="1:22" outlineLevel="1" x14ac:dyDescent="0.2">
      <c r="A163" t="s">
        <v>255</v>
      </c>
      <c r="B163" t="s">
        <v>256</v>
      </c>
      <c r="C163" s="17">
        <v>0</v>
      </c>
      <c r="D163" s="17">
        <v>33871.910000000003</v>
      </c>
      <c r="E163" s="17">
        <v>0</v>
      </c>
      <c r="F163" s="17"/>
      <c r="G163" s="17">
        <f t="shared" si="20"/>
        <v>11290.636666666667</v>
      </c>
      <c r="H163" s="15">
        <v>1</v>
      </c>
      <c r="J163" s="17">
        <f t="shared" si="16"/>
        <v>11290.636666666667</v>
      </c>
      <c r="L163" s="4">
        <f t="shared" si="19"/>
        <v>2.5896664739058842E-4</v>
      </c>
      <c r="N163" s="17">
        <f>+L163*(assessment!$J$273*assessment!$F$3)</f>
        <v>7859.2668464312319</v>
      </c>
      <c r="P163" s="7">
        <f>+N163/payroll!F163</f>
        <v>1.676805290130437E-2</v>
      </c>
      <c r="R163" s="17">
        <f>IF(P163&lt;$R$2,N163, +payroll!F163 * $R$2)</f>
        <v>7859.2668464312319</v>
      </c>
      <c r="T163" s="6">
        <f t="shared" si="17"/>
        <v>0</v>
      </c>
      <c r="V163">
        <f t="shared" si="18"/>
        <v>1</v>
      </c>
    </row>
    <row r="164" spans="1:22" outlineLevel="1" x14ac:dyDescent="0.2">
      <c r="A164" t="s">
        <v>505</v>
      </c>
      <c r="B164" t="s">
        <v>506</v>
      </c>
      <c r="C164" s="17">
        <v>0</v>
      </c>
      <c r="D164" s="17">
        <v>0</v>
      </c>
      <c r="E164" s="17">
        <v>0</v>
      </c>
      <c r="F164" s="17"/>
      <c r="G164" s="17">
        <f t="shared" si="20"/>
        <v>0</v>
      </c>
      <c r="H164" s="15">
        <v>1</v>
      </c>
      <c r="J164" s="17">
        <f>+G164*H164</f>
        <v>0</v>
      </c>
      <c r="L164" s="4">
        <f t="shared" si="19"/>
        <v>0</v>
      </c>
      <c r="N164" s="17">
        <f>+L164*(assessment!$J$273*assessment!$F$3)</f>
        <v>0</v>
      </c>
      <c r="P164" s="7">
        <f>+N164/payroll!F164</f>
        <v>0</v>
      </c>
      <c r="R164" s="17">
        <f>IF(P164&lt;$R$2,N164, +payroll!F164 * $R$2)</f>
        <v>0</v>
      </c>
      <c r="T164" s="6">
        <f>+N164-R164</f>
        <v>0</v>
      </c>
      <c r="V164" t="e">
        <f t="shared" si="18"/>
        <v>#DIV/0!</v>
      </c>
    </row>
    <row r="165" spans="1:22" outlineLevel="1" x14ac:dyDescent="0.2">
      <c r="A165" t="s">
        <v>257</v>
      </c>
      <c r="B165" t="s">
        <v>258</v>
      </c>
      <c r="C165" s="17">
        <v>14246.980000000001</v>
      </c>
      <c r="D165" s="17">
        <v>4546.01</v>
      </c>
      <c r="E165" s="17">
        <v>19619.429999999997</v>
      </c>
      <c r="F165" s="17"/>
      <c r="G165" s="17">
        <f t="shared" si="20"/>
        <v>12804.14</v>
      </c>
      <c r="H165" s="15">
        <v>1</v>
      </c>
      <c r="J165" s="17">
        <f t="shared" si="16"/>
        <v>12804.14</v>
      </c>
      <c r="L165" s="4">
        <f t="shared" si="19"/>
        <v>2.9368097711523166E-4</v>
      </c>
      <c r="N165" s="17">
        <f>+L165*(assessment!$J$273*assessment!$F$3)</f>
        <v>8912.7970343919769</v>
      </c>
      <c r="P165" s="7">
        <f>+N165/payroll!F165</f>
        <v>3.2182711465025967E-4</v>
      </c>
      <c r="R165" s="17">
        <f>IF(P165&lt;$R$2,N165, +payroll!F165 * $R$2)</f>
        <v>8912.7970343919769</v>
      </c>
      <c r="T165" s="6">
        <f t="shared" si="17"/>
        <v>0</v>
      </c>
      <c r="V165">
        <f t="shared" si="18"/>
        <v>1</v>
      </c>
    </row>
    <row r="166" spans="1:22" outlineLevel="1" x14ac:dyDescent="0.2">
      <c r="A166" t="s">
        <v>259</v>
      </c>
      <c r="B166" t="s">
        <v>260</v>
      </c>
      <c r="C166" s="17">
        <v>0</v>
      </c>
      <c r="D166" s="17">
        <v>0</v>
      </c>
      <c r="E166" s="17">
        <v>0</v>
      </c>
      <c r="F166" s="17"/>
      <c r="G166" s="17">
        <f t="shared" si="20"/>
        <v>0</v>
      </c>
      <c r="H166" s="15">
        <v>1</v>
      </c>
      <c r="J166" s="17">
        <f t="shared" si="16"/>
        <v>0</v>
      </c>
      <c r="L166" s="4">
        <f t="shared" ref="L166:L197" si="21">+J166/$J$265</f>
        <v>0</v>
      </c>
      <c r="N166" s="17">
        <f>+L166*(assessment!$J$273*assessment!$F$3)</f>
        <v>0</v>
      </c>
      <c r="P166" s="7">
        <f>+N166/payroll!F166</f>
        <v>0</v>
      </c>
      <c r="R166" s="17">
        <f>IF(P166&lt;$R$2,N166, +payroll!F166 * $R$2)</f>
        <v>0</v>
      </c>
      <c r="T166" s="6">
        <f t="shared" si="17"/>
        <v>0</v>
      </c>
      <c r="V166" t="e">
        <f t="shared" si="18"/>
        <v>#DIV/0!</v>
      </c>
    </row>
    <row r="167" spans="1:22" outlineLevel="1" x14ac:dyDescent="0.2">
      <c r="A167" t="s">
        <v>261</v>
      </c>
      <c r="B167" t="s">
        <v>262</v>
      </c>
      <c r="C167" s="17">
        <v>0</v>
      </c>
      <c r="D167" s="17">
        <v>0</v>
      </c>
      <c r="E167" s="17">
        <v>0</v>
      </c>
      <c r="F167" s="17"/>
      <c r="G167" s="17">
        <f t="shared" si="20"/>
        <v>0</v>
      </c>
      <c r="H167" s="15">
        <v>1</v>
      </c>
      <c r="J167" s="17">
        <f t="shared" ref="J167:J230" si="22">+G167*H167</f>
        <v>0</v>
      </c>
      <c r="L167" s="4">
        <f t="shared" si="21"/>
        <v>0</v>
      </c>
      <c r="N167" s="17">
        <f>+L167*(assessment!$J$273*assessment!$F$3)</f>
        <v>0</v>
      </c>
      <c r="P167" s="7">
        <f>+N167/payroll!F167</f>
        <v>0</v>
      </c>
      <c r="R167" s="17">
        <f>IF(P167&lt;$R$2,N167, +payroll!F167 * $R$2)</f>
        <v>0</v>
      </c>
      <c r="T167" s="6">
        <f t="shared" ref="T167:T230" si="23">+N167-R167</f>
        <v>0</v>
      </c>
      <c r="V167" t="e">
        <f t="shared" ref="V167:V230" si="24">+R167/N167</f>
        <v>#DIV/0!</v>
      </c>
    </row>
    <row r="168" spans="1:22" outlineLevel="1" x14ac:dyDescent="0.2">
      <c r="A168" t="s">
        <v>263</v>
      </c>
      <c r="B168" t="s">
        <v>264</v>
      </c>
      <c r="C168" s="17">
        <v>0</v>
      </c>
      <c r="D168" s="17">
        <v>0</v>
      </c>
      <c r="E168" s="17">
        <v>0</v>
      </c>
      <c r="F168" s="17"/>
      <c r="G168" s="17">
        <f t="shared" si="20"/>
        <v>0</v>
      </c>
      <c r="H168" s="15">
        <v>1</v>
      </c>
      <c r="J168" s="17">
        <f t="shared" si="22"/>
        <v>0</v>
      </c>
      <c r="L168" s="4">
        <f t="shared" si="21"/>
        <v>0</v>
      </c>
      <c r="N168" s="17">
        <f>+L168*(assessment!$J$273*assessment!$F$3)</f>
        <v>0</v>
      </c>
      <c r="P168" s="7">
        <f>+N168/payroll!F168</f>
        <v>0</v>
      </c>
      <c r="R168" s="17">
        <f>IF(P168&lt;$R$2,N168, +payroll!F168 * $R$2)</f>
        <v>0</v>
      </c>
      <c r="T168" s="6">
        <f t="shared" si="23"/>
        <v>0</v>
      </c>
      <c r="V168" t="e">
        <f t="shared" si="24"/>
        <v>#DIV/0!</v>
      </c>
    </row>
    <row r="169" spans="1:22" outlineLevel="1" x14ac:dyDescent="0.2">
      <c r="A169" t="s">
        <v>265</v>
      </c>
      <c r="B169" t="s">
        <v>266</v>
      </c>
      <c r="C169" s="17">
        <v>0</v>
      </c>
      <c r="D169" s="17">
        <v>0</v>
      </c>
      <c r="E169" s="17">
        <v>0</v>
      </c>
      <c r="F169" s="17"/>
      <c r="G169" s="17">
        <f t="shared" si="20"/>
        <v>0</v>
      </c>
      <c r="H169" s="15">
        <v>1</v>
      </c>
      <c r="J169" s="17">
        <f t="shared" si="22"/>
        <v>0</v>
      </c>
      <c r="L169" s="4">
        <f t="shared" si="21"/>
        <v>0</v>
      </c>
      <c r="N169" s="17">
        <f>+L169*(assessment!$J$273*assessment!$F$3)</f>
        <v>0</v>
      </c>
      <c r="P169" s="7">
        <f>+N169/payroll!F169</f>
        <v>0</v>
      </c>
      <c r="R169" s="17">
        <f>IF(P169&lt;$R$2,N169, +payroll!F169 * $R$2)</f>
        <v>0</v>
      </c>
      <c r="T169" s="6">
        <f t="shared" si="23"/>
        <v>0</v>
      </c>
      <c r="V169" t="e">
        <f t="shared" si="24"/>
        <v>#DIV/0!</v>
      </c>
    </row>
    <row r="170" spans="1:22" outlineLevel="1" x14ac:dyDescent="0.2">
      <c r="A170" t="s">
        <v>267</v>
      </c>
      <c r="B170" t="s">
        <v>268</v>
      </c>
      <c r="C170" s="17">
        <v>0</v>
      </c>
      <c r="D170" s="17">
        <v>0</v>
      </c>
      <c r="E170" s="17">
        <v>0</v>
      </c>
      <c r="F170" s="17"/>
      <c r="G170" s="17">
        <f t="shared" si="20"/>
        <v>0</v>
      </c>
      <c r="H170" s="15">
        <v>1</v>
      </c>
      <c r="J170" s="17">
        <f t="shared" si="22"/>
        <v>0</v>
      </c>
      <c r="L170" s="4">
        <f t="shared" si="21"/>
        <v>0</v>
      </c>
      <c r="N170" s="17">
        <f>+L170*(assessment!$J$273*assessment!$F$3)</f>
        <v>0</v>
      </c>
      <c r="P170" s="7">
        <f>+N170/payroll!F170</f>
        <v>0</v>
      </c>
      <c r="R170" s="17">
        <f>IF(P170&lt;$R$2,N170, +payroll!F170 * $R$2)</f>
        <v>0</v>
      </c>
      <c r="T170" s="6">
        <f t="shared" si="23"/>
        <v>0</v>
      </c>
      <c r="V170" t="e">
        <f t="shared" si="24"/>
        <v>#DIV/0!</v>
      </c>
    </row>
    <row r="171" spans="1:22" outlineLevel="1" x14ac:dyDescent="0.2">
      <c r="A171" t="s">
        <v>269</v>
      </c>
      <c r="B171" t="s">
        <v>270</v>
      </c>
      <c r="C171" s="17">
        <v>0</v>
      </c>
      <c r="D171" s="17">
        <v>0</v>
      </c>
      <c r="E171" s="17">
        <v>190.33</v>
      </c>
      <c r="F171" s="17"/>
      <c r="G171" s="17">
        <f t="shared" si="20"/>
        <v>63.443333333333335</v>
      </c>
      <c r="H171" s="15">
        <v>1</v>
      </c>
      <c r="J171" s="17">
        <f t="shared" si="22"/>
        <v>63.443333333333335</v>
      </c>
      <c r="L171" s="4">
        <f t="shared" si="21"/>
        <v>1.4551621682347023E-6</v>
      </c>
      <c r="N171" s="17">
        <f>+L171*(assessment!$J$273*assessment!$F$3)</f>
        <v>44.162087667369697</v>
      </c>
      <c r="P171" s="7">
        <f>+N171/payroll!F171</f>
        <v>3.191820309569389E-5</v>
      </c>
      <c r="R171" s="17">
        <f>IF(P171&lt;$R$2,N171, +payroll!F171 * $R$2)</f>
        <v>44.162087667369697</v>
      </c>
      <c r="T171" s="6">
        <f t="shared" si="23"/>
        <v>0</v>
      </c>
      <c r="V171">
        <f t="shared" si="24"/>
        <v>1</v>
      </c>
    </row>
    <row r="172" spans="1:22" outlineLevel="1" x14ac:dyDescent="0.2">
      <c r="A172" t="s">
        <v>271</v>
      </c>
      <c r="B172" t="s">
        <v>272</v>
      </c>
      <c r="C172" s="17">
        <v>31425.919999999995</v>
      </c>
      <c r="D172" s="17">
        <v>55753.110000000008</v>
      </c>
      <c r="E172" s="17">
        <v>47010.450000000004</v>
      </c>
      <c r="F172" s="17"/>
      <c r="G172" s="17">
        <f t="shared" si="20"/>
        <v>44729.826666666668</v>
      </c>
      <c r="H172" s="15">
        <v>1</v>
      </c>
      <c r="J172" s="17">
        <f t="shared" si="22"/>
        <v>44729.826666666668</v>
      </c>
      <c r="L172" s="4">
        <f t="shared" si="21"/>
        <v>1.0259415471606536E-3</v>
      </c>
      <c r="N172" s="17">
        <f>+L172*(assessment!$J$273*assessment!$F$3)</f>
        <v>31135.85656385621</v>
      </c>
      <c r="P172" s="7">
        <f>+N172/payroll!F172</f>
        <v>3.0689450205552108E-3</v>
      </c>
      <c r="R172" s="17">
        <f>IF(P172&lt;$R$2,N172, +payroll!F172 * $R$2)</f>
        <v>31135.85656385621</v>
      </c>
      <c r="T172" s="6">
        <f t="shared" si="23"/>
        <v>0</v>
      </c>
      <c r="V172">
        <f t="shared" si="24"/>
        <v>1</v>
      </c>
    </row>
    <row r="173" spans="1:22" outlineLevel="1" x14ac:dyDescent="0.2">
      <c r="A173" t="s">
        <v>273</v>
      </c>
      <c r="B173" t="s">
        <v>274</v>
      </c>
      <c r="C173" s="17">
        <v>0</v>
      </c>
      <c r="D173" s="17">
        <v>0</v>
      </c>
      <c r="E173" s="17">
        <v>0</v>
      </c>
      <c r="F173" s="17"/>
      <c r="G173" s="17">
        <f t="shared" si="20"/>
        <v>0</v>
      </c>
      <c r="H173" s="15">
        <v>1</v>
      </c>
      <c r="J173" s="17">
        <f t="shared" si="22"/>
        <v>0</v>
      </c>
      <c r="L173" s="4">
        <f t="shared" si="21"/>
        <v>0</v>
      </c>
      <c r="N173" s="17">
        <f>+L173*(assessment!$J$273*assessment!$F$3)</f>
        <v>0</v>
      </c>
      <c r="P173" s="7">
        <f>+N173/payroll!F173</f>
        <v>0</v>
      </c>
      <c r="R173" s="17">
        <f>IF(P173&lt;$R$2,N173, +payroll!F173 * $R$2)</f>
        <v>0</v>
      </c>
      <c r="T173" s="6">
        <f t="shared" si="23"/>
        <v>0</v>
      </c>
      <c r="V173" t="e">
        <f t="shared" si="24"/>
        <v>#DIV/0!</v>
      </c>
    </row>
    <row r="174" spans="1:22" outlineLevel="1" x14ac:dyDescent="0.2">
      <c r="A174" t="s">
        <v>275</v>
      </c>
      <c r="B174" t="s">
        <v>276</v>
      </c>
      <c r="C174" s="17">
        <v>0</v>
      </c>
      <c r="D174" s="17">
        <v>0</v>
      </c>
      <c r="E174" s="17">
        <v>0</v>
      </c>
      <c r="F174" s="17"/>
      <c r="G174" s="17">
        <f t="shared" si="20"/>
        <v>0</v>
      </c>
      <c r="H174" s="15">
        <v>1</v>
      </c>
      <c r="J174" s="17">
        <f t="shared" si="22"/>
        <v>0</v>
      </c>
      <c r="L174" s="4">
        <f t="shared" si="21"/>
        <v>0</v>
      </c>
      <c r="N174" s="17">
        <f>+L174*(assessment!$J$273*assessment!$F$3)</f>
        <v>0</v>
      </c>
      <c r="P174" s="7">
        <f>+N174/payroll!F174</f>
        <v>0</v>
      </c>
      <c r="R174" s="17">
        <f>IF(P174&lt;$R$2,N174, +payroll!F174 * $R$2)</f>
        <v>0</v>
      </c>
      <c r="T174" s="6">
        <f t="shared" si="23"/>
        <v>0</v>
      </c>
      <c r="V174" t="e">
        <f t="shared" si="24"/>
        <v>#DIV/0!</v>
      </c>
    </row>
    <row r="175" spans="1:22" outlineLevel="1" x14ac:dyDescent="0.2">
      <c r="A175" t="s">
        <v>277</v>
      </c>
      <c r="B175" t="s">
        <v>278</v>
      </c>
      <c r="C175" s="17">
        <v>0</v>
      </c>
      <c r="D175" s="17">
        <v>0</v>
      </c>
      <c r="E175" s="17">
        <v>0</v>
      </c>
      <c r="F175" s="17"/>
      <c r="G175" s="17">
        <f t="shared" si="20"/>
        <v>0</v>
      </c>
      <c r="H175" s="15">
        <v>1</v>
      </c>
      <c r="J175" s="17">
        <f t="shared" si="22"/>
        <v>0</v>
      </c>
      <c r="L175" s="4">
        <f t="shared" si="21"/>
        <v>0</v>
      </c>
      <c r="N175" s="17">
        <f>+L175*(assessment!$J$273*assessment!$F$3)</f>
        <v>0</v>
      </c>
      <c r="P175" s="7">
        <f>+N175/payroll!F175</f>
        <v>0</v>
      </c>
      <c r="R175" s="17">
        <f>IF(P175&lt;$R$2,N175, +payroll!F175 * $R$2)</f>
        <v>0</v>
      </c>
      <c r="T175" s="6">
        <f t="shared" si="23"/>
        <v>0</v>
      </c>
      <c r="V175" t="e">
        <f t="shared" si="24"/>
        <v>#DIV/0!</v>
      </c>
    </row>
    <row r="176" spans="1:22" outlineLevel="1" x14ac:dyDescent="0.2">
      <c r="A176" t="s">
        <v>279</v>
      </c>
      <c r="B176" t="s">
        <v>280</v>
      </c>
      <c r="C176" s="17">
        <v>0</v>
      </c>
      <c r="D176" s="17">
        <v>0</v>
      </c>
      <c r="E176" s="17">
        <v>0</v>
      </c>
      <c r="F176" s="17"/>
      <c r="G176" s="17">
        <f t="shared" si="20"/>
        <v>0</v>
      </c>
      <c r="H176" s="15">
        <v>1</v>
      </c>
      <c r="J176" s="17">
        <f t="shared" si="22"/>
        <v>0</v>
      </c>
      <c r="L176" s="4">
        <f t="shared" si="21"/>
        <v>0</v>
      </c>
      <c r="N176" s="17">
        <f>+L176*(assessment!$J$273*assessment!$F$3)</f>
        <v>0</v>
      </c>
      <c r="P176" s="7">
        <f>+N176/payroll!F176</f>
        <v>0</v>
      </c>
      <c r="R176" s="17">
        <f>IF(P176&lt;$R$2,N176, +payroll!F176 * $R$2)</f>
        <v>0</v>
      </c>
      <c r="T176" s="6">
        <f t="shared" si="23"/>
        <v>0</v>
      </c>
      <c r="V176" t="e">
        <f t="shared" si="24"/>
        <v>#DIV/0!</v>
      </c>
    </row>
    <row r="177" spans="1:22" outlineLevel="1" x14ac:dyDescent="0.2">
      <c r="A177" t="s">
        <v>281</v>
      </c>
      <c r="B177" t="s">
        <v>282</v>
      </c>
      <c r="C177" s="17">
        <v>0</v>
      </c>
      <c r="D177" s="17">
        <v>0</v>
      </c>
      <c r="E177" s="17">
        <v>0</v>
      </c>
      <c r="F177" s="17"/>
      <c r="G177" s="17">
        <f t="shared" si="20"/>
        <v>0</v>
      </c>
      <c r="H177" s="15">
        <v>1</v>
      </c>
      <c r="J177" s="17">
        <f t="shared" si="22"/>
        <v>0</v>
      </c>
      <c r="L177" s="4">
        <f t="shared" si="21"/>
        <v>0</v>
      </c>
      <c r="N177" s="17">
        <f>+L177*(assessment!$J$273*assessment!$F$3)</f>
        <v>0</v>
      </c>
      <c r="P177" s="7">
        <f>+N177/payroll!F177</f>
        <v>0</v>
      </c>
      <c r="R177" s="17">
        <f>IF(P177&lt;$R$2,N177, +payroll!F177 * $R$2)</f>
        <v>0</v>
      </c>
      <c r="T177" s="6">
        <f t="shared" si="23"/>
        <v>0</v>
      </c>
      <c r="V177" t="e">
        <f t="shared" si="24"/>
        <v>#DIV/0!</v>
      </c>
    </row>
    <row r="178" spans="1:22" outlineLevel="1" x14ac:dyDescent="0.2">
      <c r="A178" t="s">
        <v>283</v>
      </c>
      <c r="B178" t="s">
        <v>284</v>
      </c>
      <c r="C178" s="17">
        <v>0</v>
      </c>
      <c r="D178" s="17">
        <v>0</v>
      </c>
      <c r="E178" s="17">
        <v>1141.8799999999999</v>
      </c>
      <c r="F178" s="17"/>
      <c r="G178" s="17">
        <f t="shared" si="20"/>
        <v>380.62666666666661</v>
      </c>
      <c r="H178" s="15">
        <v>1</v>
      </c>
      <c r="J178" s="17">
        <f t="shared" si="22"/>
        <v>380.62666666666661</v>
      </c>
      <c r="L178" s="4">
        <f t="shared" si="21"/>
        <v>8.7302084624801214E-6</v>
      </c>
      <c r="N178" s="17">
        <f>+L178*(assessment!$J$273*assessment!$F$3)</f>
        <v>264.94932309996375</v>
      </c>
      <c r="P178" s="7">
        <f>+N178/payroll!F178</f>
        <v>7.7168409584932123E-5</v>
      </c>
      <c r="R178" s="17">
        <f>IF(P178&lt;$R$2,N178, +payroll!F178 * $R$2)</f>
        <v>264.94932309996375</v>
      </c>
      <c r="T178" s="6">
        <f t="shared" si="23"/>
        <v>0</v>
      </c>
      <c r="V178">
        <f t="shared" si="24"/>
        <v>1</v>
      </c>
    </row>
    <row r="179" spans="1:22" outlineLevel="1" x14ac:dyDescent="0.2">
      <c r="A179" t="s">
        <v>285</v>
      </c>
      <c r="B179" t="s">
        <v>286</v>
      </c>
      <c r="C179" s="17">
        <v>42308.929999999993</v>
      </c>
      <c r="D179" s="17">
        <v>17495.64</v>
      </c>
      <c r="E179" s="17">
        <v>-39191.06</v>
      </c>
      <c r="F179" s="17"/>
      <c r="G179" s="17">
        <f t="shared" si="20"/>
        <v>6871.1699999999983</v>
      </c>
      <c r="H179" s="15">
        <v>1</v>
      </c>
      <c r="J179" s="17">
        <f t="shared" si="22"/>
        <v>6871.1699999999983</v>
      </c>
      <c r="L179" s="4">
        <f t="shared" si="21"/>
        <v>1.5759995747663378E-4</v>
      </c>
      <c r="N179" s="17">
        <f>+L179*(assessment!$J$273*assessment!$F$3)</f>
        <v>4782.9329887679378</v>
      </c>
      <c r="P179" s="7">
        <f>+N179/payroll!F179</f>
        <v>2.6398441157476672E-3</v>
      </c>
      <c r="R179" s="17">
        <f>IF(P179&lt;$R$2,N179, +payroll!F179 * $R$2)</f>
        <v>4782.9329887679378</v>
      </c>
      <c r="T179" s="6">
        <f t="shared" si="23"/>
        <v>0</v>
      </c>
      <c r="V179">
        <f t="shared" si="24"/>
        <v>1</v>
      </c>
    </row>
    <row r="180" spans="1:22" outlineLevel="1" x14ac:dyDescent="0.2">
      <c r="A180" t="s">
        <v>287</v>
      </c>
      <c r="B180" t="s">
        <v>288</v>
      </c>
      <c r="C180" s="17">
        <v>0</v>
      </c>
      <c r="D180" s="17">
        <v>0</v>
      </c>
      <c r="E180" s="17">
        <v>0</v>
      </c>
      <c r="F180" s="17"/>
      <c r="G180" s="17">
        <f t="shared" si="20"/>
        <v>0</v>
      </c>
      <c r="H180" s="15">
        <v>1</v>
      </c>
      <c r="J180" s="17">
        <f t="shared" si="22"/>
        <v>0</v>
      </c>
      <c r="L180" s="4">
        <f t="shared" si="21"/>
        <v>0</v>
      </c>
      <c r="N180" s="17">
        <f>+L180*(assessment!$J$273*assessment!$F$3)</f>
        <v>0</v>
      </c>
      <c r="P180" s="7">
        <f>+N180/payroll!F180</f>
        <v>0</v>
      </c>
      <c r="R180" s="17">
        <f>IF(P180&lt;$R$2,N180, +payroll!F180 * $R$2)</f>
        <v>0</v>
      </c>
      <c r="T180" s="6">
        <f t="shared" si="23"/>
        <v>0</v>
      </c>
      <c r="V180" t="e">
        <f t="shared" si="24"/>
        <v>#DIV/0!</v>
      </c>
    </row>
    <row r="181" spans="1:22" outlineLevel="1" x14ac:dyDescent="0.2">
      <c r="A181" t="s">
        <v>289</v>
      </c>
      <c r="B181" t="s">
        <v>290</v>
      </c>
      <c r="C181" s="17">
        <v>0</v>
      </c>
      <c r="D181" s="17">
        <v>2555.2500000000005</v>
      </c>
      <c r="E181" s="17">
        <v>24553.179999999997</v>
      </c>
      <c r="F181" s="17"/>
      <c r="G181" s="17">
        <f t="shared" si="20"/>
        <v>9036.1433333333316</v>
      </c>
      <c r="H181" s="15">
        <v>1</v>
      </c>
      <c r="J181" s="17">
        <f t="shared" si="22"/>
        <v>9036.1433333333316</v>
      </c>
      <c r="L181" s="4">
        <f t="shared" si="21"/>
        <v>2.0725666881857112E-4</v>
      </c>
      <c r="N181" s="17">
        <f>+L181*(assessment!$J$273*assessment!$F$3)</f>
        <v>6289.9430577667972</v>
      </c>
      <c r="P181" s="7">
        <f>+N181/payroll!F181</f>
        <v>4.9686870905414487E-3</v>
      </c>
      <c r="R181" s="17">
        <f>IF(P181&lt;$R$2,N181, +payroll!F181 * $R$2)</f>
        <v>6289.9430577667972</v>
      </c>
      <c r="T181" s="6">
        <f t="shared" si="23"/>
        <v>0</v>
      </c>
      <c r="V181">
        <f t="shared" si="24"/>
        <v>1</v>
      </c>
    </row>
    <row r="182" spans="1:22" outlineLevel="1" x14ac:dyDescent="0.2">
      <c r="A182" t="s">
        <v>291</v>
      </c>
      <c r="B182" t="s">
        <v>292</v>
      </c>
      <c r="C182" s="17">
        <v>0</v>
      </c>
      <c r="D182" s="17">
        <v>225.96999999999997</v>
      </c>
      <c r="E182" s="17">
        <v>387.88</v>
      </c>
      <c r="F182" s="17"/>
      <c r="G182" s="17">
        <f t="shared" si="20"/>
        <v>204.61666666666665</v>
      </c>
      <c r="H182" s="15">
        <v>1</v>
      </c>
      <c r="J182" s="17">
        <f t="shared" si="22"/>
        <v>204.61666666666665</v>
      </c>
      <c r="L182" s="4">
        <f t="shared" si="21"/>
        <v>4.6931713180837061E-6</v>
      </c>
      <c r="N182" s="17">
        <f>+L182*(assessment!$J$273*assessment!$F$3)</f>
        <v>142.43102776553818</v>
      </c>
      <c r="P182" s="7">
        <f>+N182/payroll!F182</f>
        <v>9.6877479924581224E-5</v>
      </c>
      <c r="R182" s="17">
        <f>IF(P182&lt;$R$2,N182, +payroll!F182 * $R$2)</f>
        <v>142.43102776553818</v>
      </c>
      <c r="T182" s="6">
        <f t="shared" si="23"/>
        <v>0</v>
      </c>
      <c r="V182">
        <f t="shared" si="24"/>
        <v>1</v>
      </c>
    </row>
    <row r="183" spans="1:22" outlineLevel="1" x14ac:dyDescent="0.2">
      <c r="A183" t="s">
        <v>293</v>
      </c>
      <c r="B183" t="s">
        <v>294</v>
      </c>
      <c r="C183" s="17">
        <v>0</v>
      </c>
      <c r="D183" s="17">
        <v>0</v>
      </c>
      <c r="E183" s="17">
        <v>0</v>
      </c>
      <c r="F183" s="17"/>
      <c r="G183" s="17">
        <f t="shared" si="20"/>
        <v>0</v>
      </c>
      <c r="H183" s="15">
        <v>1</v>
      </c>
      <c r="J183" s="17">
        <f t="shared" si="22"/>
        <v>0</v>
      </c>
      <c r="L183" s="4">
        <f t="shared" si="21"/>
        <v>0</v>
      </c>
      <c r="N183" s="17">
        <f>+L183*(assessment!$J$273*assessment!$F$3)</f>
        <v>0</v>
      </c>
      <c r="P183" s="7">
        <f>+N183/payroll!F183</f>
        <v>0</v>
      </c>
      <c r="R183" s="17">
        <f>IF(P183&lt;$R$2,N183, +payroll!F183 * $R$2)</f>
        <v>0</v>
      </c>
      <c r="T183" s="6">
        <f t="shared" si="23"/>
        <v>0</v>
      </c>
      <c r="V183" t="e">
        <f t="shared" si="24"/>
        <v>#DIV/0!</v>
      </c>
    </row>
    <row r="184" spans="1:22" outlineLevel="1" x14ac:dyDescent="0.2">
      <c r="A184" t="s">
        <v>295</v>
      </c>
      <c r="B184" t="s">
        <v>296</v>
      </c>
      <c r="C184" s="17">
        <v>0</v>
      </c>
      <c r="D184" s="17">
        <v>3282.0699999999997</v>
      </c>
      <c r="E184" s="17">
        <v>0</v>
      </c>
      <c r="F184" s="17"/>
      <c r="G184" s="17">
        <f t="shared" si="20"/>
        <v>1094.0233333333333</v>
      </c>
      <c r="H184" s="15">
        <v>1</v>
      </c>
      <c r="J184" s="17">
        <f t="shared" si="22"/>
        <v>1094.0233333333333</v>
      </c>
      <c r="L184" s="4">
        <f t="shared" si="21"/>
        <v>2.5092965362780795E-5</v>
      </c>
      <c r="N184" s="17">
        <f>+L184*(assessment!$J$273*assessment!$F$3)</f>
        <v>761.53555966187173</v>
      </c>
      <c r="P184" s="7">
        <f>+N184/payroll!F184</f>
        <v>1.4912319462280753E-3</v>
      </c>
      <c r="R184" s="17">
        <f>IF(P184&lt;$R$2,N184, +payroll!F184 * $R$2)</f>
        <v>761.53555966187173</v>
      </c>
      <c r="T184" s="6">
        <f t="shared" si="23"/>
        <v>0</v>
      </c>
      <c r="V184">
        <f t="shared" si="24"/>
        <v>1</v>
      </c>
    </row>
    <row r="185" spans="1:22" outlineLevel="1" x14ac:dyDescent="0.2">
      <c r="A185" t="s">
        <v>297</v>
      </c>
      <c r="B185" t="s">
        <v>298</v>
      </c>
      <c r="C185" s="17">
        <v>0</v>
      </c>
      <c r="D185" s="17">
        <v>0</v>
      </c>
      <c r="E185" s="17">
        <v>0</v>
      </c>
      <c r="F185" s="17"/>
      <c r="G185" s="17">
        <f t="shared" si="20"/>
        <v>0</v>
      </c>
      <c r="H185" s="15">
        <v>1</v>
      </c>
      <c r="J185" s="17">
        <f t="shared" si="22"/>
        <v>0</v>
      </c>
      <c r="L185" s="4">
        <f t="shared" si="21"/>
        <v>0</v>
      </c>
      <c r="N185" s="17">
        <f>+L185*(assessment!$J$273*assessment!$F$3)</f>
        <v>0</v>
      </c>
      <c r="P185" s="7">
        <f>+N185/payroll!F185</f>
        <v>0</v>
      </c>
      <c r="R185" s="17">
        <f>IF(P185&lt;$R$2,N185, +payroll!F185 * $R$2)</f>
        <v>0</v>
      </c>
      <c r="T185" s="6">
        <f t="shared" si="23"/>
        <v>0</v>
      </c>
      <c r="V185" t="e">
        <f t="shared" si="24"/>
        <v>#DIV/0!</v>
      </c>
    </row>
    <row r="186" spans="1:22" outlineLevel="1" x14ac:dyDescent="0.2">
      <c r="A186" t="s">
        <v>299</v>
      </c>
      <c r="B186" t="s">
        <v>300</v>
      </c>
      <c r="C186" s="17">
        <v>57423.090000000004</v>
      </c>
      <c r="D186" s="17">
        <v>48638.75</v>
      </c>
      <c r="E186" s="17">
        <v>46011.459999999992</v>
      </c>
      <c r="F186" s="17"/>
      <c r="G186" s="17">
        <f t="shared" si="20"/>
        <v>50691.1</v>
      </c>
      <c r="H186" s="15">
        <v>1</v>
      </c>
      <c r="J186" s="17">
        <f t="shared" si="22"/>
        <v>50691.1</v>
      </c>
      <c r="L186" s="4">
        <f t="shared" si="21"/>
        <v>1.1626717435958931E-3</v>
      </c>
      <c r="N186" s="17">
        <f>+L186*(assessment!$J$273*assessment!$F$3)</f>
        <v>35285.422195482643</v>
      </c>
      <c r="P186" s="7">
        <f>+N186/payroll!F186</f>
        <v>1.0826407644485376E-3</v>
      </c>
      <c r="R186" s="17">
        <f>IF(P186&lt;$R$2,N186, +payroll!F186 * $R$2)</f>
        <v>35285.422195482643</v>
      </c>
      <c r="T186" s="6">
        <f t="shared" si="23"/>
        <v>0</v>
      </c>
      <c r="V186">
        <f t="shared" si="24"/>
        <v>1</v>
      </c>
    </row>
    <row r="187" spans="1:22" outlineLevel="1" x14ac:dyDescent="0.2">
      <c r="A187" t="s">
        <v>301</v>
      </c>
      <c r="B187" t="s">
        <v>302</v>
      </c>
      <c r="C187" s="17">
        <v>0</v>
      </c>
      <c r="D187" s="17">
        <v>0</v>
      </c>
      <c r="E187" s="17">
        <v>0</v>
      </c>
      <c r="F187" s="17"/>
      <c r="G187" s="17">
        <f t="shared" si="20"/>
        <v>0</v>
      </c>
      <c r="H187" s="15">
        <v>1</v>
      </c>
      <c r="J187" s="17">
        <f t="shared" si="22"/>
        <v>0</v>
      </c>
      <c r="L187" s="4">
        <f t="shared" si="21"/>
        <v>0</v>
      </c>
      <c r="N187" s="17">
        <f>+L187*(assessment!$J$273*assessment!$F$3)</f>
        <v>0</v>
      </c>
      <c r="P187" s="7">
        <f>+N187/payroll!F187</f>
        <v>0</v>
      </c>
      <c r="R187" s="17">
        <f>IF(P187&lt;$R$2,N187, +payroll!F187 * $R$2)</f>
        <v>0</v>
      </c>
      <c r="T187" s="6">
        <f t="shared" si="23"/>
        <v>0</v>
      </c>
      <c r="V187" t="e">
        <f t="shared" si="24"/>
        <v>#DIV/0!</v>
      </c>
    </row>
    <row r="188" spans="1:22" outlineLevel="1" x14ac:dyDescent="0.2">
      <c r="A188" t="s">
        <v>303</v>
      </c>
      <c r="B188" t="s">
        <v>304</v>
      </c>
      <c r="C188" s="17">
        <v>0</v>
      </c>
      <c r="D188" s="17">
        <v>0</v>
      </c>
      <c r="E188" s="17">
        <v>0</v>
      </c>
      <c r="F188" s="17"/>
      <c r="G188" s="17">
        <f t="shared" si="20"/>
        <v>0</v>
      </c>
      <c r="H188" s="15">
        <v>1</v>
      </c>
      <c r="J188" s="17">
        <f t="shared" si="22"/>
        <v>0</v>
      </c>
      <c r="L188" s="4">
        <f t="shared" si="21"/>
        <v>0</v>
      </c>
      <c r="N188" s="17">
        <f>+L188*(assessment!$J$273*assessment!$F$3)</f>
        <v>0</v>
      </c>
      <c r="P188" s="7">
        <f>+N188/payroll!F188</f>
        <v>0</v>
      </c>
      <c r="R188" s="17">
        <f>IF(P188&lt;$R$2,N188, +payroll!F188 * $R$2)</f>
        <v>0</v>
      </c>
      <c r="T188" s="6">
        <f t="shared" si="23"/>
        <v>0</v>
      </c>
      <c r="V188" t="e">
        <f t="shared" si="24"/>
        <v>#DIV/0!</v>
      </c>
    </row>
    <row r="189" spans="1:22" outlineLevel="1" x14ac:dyDescent="0.2">
      <c r="A189" t="s">
        <v>305</v>
      </c>
      <c r="B189" t="s">
        <v>306</v>
      </c>
      <c r="C189" s="17">
        <v>0</v>
      </c>
      <c r="D189" s="17">
        <v>0</v>
      </c>
      <c r="E189" s="17">
        <v>0</v>
      </c>
      <c r="F189" s="17"/>
      <c r="G189" s="17">
        <f t="shared" si="20"/>
        <v>0</v>
      </c>
      <c r="H189" s="15">
        <v>1</v>
      </c>
      <c r="J189" s="17">
        <f t="shared" si="22"/>
        <v>0</v>
      </c>
      <c r="L189" s="4">
        <f t="shared" si="21"/>
        <v>0</v>
      </c>
      <c r="N189" s="17">
        <f>+L189*(assessment!$J$273*assessment!$F$3)</f>
        <v>0</v>
      </c>
      <c r="P189" s="7">
        <f>+N189/payroll!F189</f>
        <v>0</v>
      </c>
      <c r="R189" s="17">
        <f>IF(P189&lt;$R$2,N189, +payroll!F189 * $R$2)</f>
        <v>0</v>
      </c>
      <c r="T189" s="6">
        <f t="shared" si="23"/>
        <v>0</v>
      </c>
      <c r="V189" t="e">
        <f t="shared" si="24"/>
        <v>#DIV/0!</v>
      </c>
    </row>
    <row r="190" spans="1:22" outlineLevel="1" x14ac:dyDescent="0.2">
      <c r="A190" t="s">
        <v>307</v>
      </c>
      <c r="B190" t="s">
        <v>308</v>
      </c>
      <c r="C190" s="17">
        <v>5659.6699999999992</v>
      </c>
      <c r="D190" s="17">
        <v>28839.87</v>
      </c>
      <c r="E190" s="17">
        <v>24813.820000000003</v>
      </c>
      <c r="F190" s="17"/>
      <c r="G190" s="17">
        <f t="shared" si="20"/>
        <v>19771.12</v>
      </c>
      <c r="H190" s="15">
        <v>1</v>
      </c>
      <c r="J190" s="17">
        <f t="shared" si="22"/>
        <v>19771.12</v>
      </c>
      <c r="L190" s="4">
        <f t="shared" si="21"/>
        <v>4.5347847182727603E-4</v>
      </c>
      <c r="N190" s="17">
        <f>+L190*(assessment!$J$273*assessment!$F$3)</f>
        <v>13762.422130858293</v>
      </c>
      <c r="P190" s="7">
        <f>+N190/payroll!F190</f>
        <v>1.5102430346560583E-3</v>
      </c>
      <c r="R190" s="17">
        <f>IF(P190&lt;$R$2,N190, +payroll!F190 * $R$2)</f>
        <v>13762.422130858293</v>
      </c>
      <c r="T190" s="6">
        <f t="shared" si="23"/>
        <v>0</v>
      </c>
      <c r="V190">
        <f t="shared" si="24"/>
        <v>1</v>
      </c>
    </row>
    <row r="191" spans="1:22" outlineLevel="1" x14ac:dyDescent="0.2">
      <c r="A191" t="s">
        <v>309</v>
      </c>
      <c r="B191" t="s">
        <v>310</v>
      </c>
      <c r="C191" s="17">
        <v>26072.87000000001</v>
      </c>
      <c r="D191" s="17">
        <v>5271.0200000000013</v>
      </c>
      <c r="E191" s="17">
        <v>2886.11</v>
      </c>
      <c r="F191" s="17"/>
      <c r="G191" s="17">
        <f t="shared" si="20"/>
        <v>11410.000000000002</v>
      </c>
      <c r="H191" s="15">
        <v>1</v>
      </c>
      <c r="J191" s="17">
        <f t="shared" si="22"/>
        <v>11410.000000000002</v>
      </c>
      <c r="L191" s="4">
        <f t="shared" si="21"/>
        <v>2.6170441348538783E-4</v>
      </c>
      <c r="N191" s="17">
        <f>+L191*(assessment!$J$273*assessment!$F$3)</f>
        <v>7942.3541262757581</v>
      </c>
      <c r="P191" s="7">
        <f>+N191/payroll!F191</f>
        <v>1.0950508586897174E-2</v>
      </c>
      <c r="R191" s="17">
        <f>IF(P191&lt;$R$2,N191, +payroll!F191 * $R$2)</f>
        <v>7942.3541262757581</v>
      </c>
      <c r="T191" s="6">
        <f t="shared" si="23"/>
        <v>0</v>
      </c>
      <c r="V191">
        <f t="shared" si="24"/>
        <v>1</v>
      </c>
    </row>
    <row r="192" spans="1:22" outlineLevel="1" x14ac:dyDescent="0.2">
      <c r="A192" t="s">
        <v>311</v>
      </c>
      <c r="B192" t="s">
        <v>312</v>
      </c>
      <c r="C192" s="17">
        <v>0</v>
      </c>
      <c r="D192" s="17">
        <v>0</v>
      </c>
      <c r="E192" s="17">
        <v>0</v>
      </c>
      <c r="F192" s="17"/>
      <c r="G192" s="17">
        <f t="shared" si="20"/>
        <v>0</v>
      </c>
      <c r="H192" s="15">
        <v>1</v>
      </c>
      <c r="J192" s="17">
        <f t="shared" si="22"/>
        <v>0</v>
      </c>
      <c r="L192" s="4">
        <f t="shared" si="21"/>
        <v>0</v>
      </c>
      <c r="N192" s="17">
        <f>+L192*(assessment!$J$273*assessment!$F$3)</f>
        <v>0</v>
      </c>
      <c r="P192" s="7">
        <f>+N192/payroll!F192</f>
        <v>0</v>
      </c>
      <c r="R192" s="17">
        <f>IF(P192&lt;$R$2,N192, +payroll!F192 * $R$2)</f>
        <v>0</v>
      </c>
      <c r="T192" s="6">
        <f t="shared" si="23"/>
        <v>0</v>
      </c>
      <c r="V192" t="e">
        <f t="shared" si="24"/>
        <v>#DIV/0!</v>
      </c>
    </row>
    <row r="193" spans="1:22" outlineLevel="1" x14ac:dyDescent="0.2">
      <c r="A193" t="s">
        <v>313</v>
      </c>
      <c r="B193" t="s">
        <v>314</v>
      </c>
      <c r="C193" s="17">
        <v>258.48</v>
      </c>
      <c r="D193" s="17">
        <v>0</v>
      </c>
      <c r="E193" s="17">
        <v>0</v>
      </c>
      <c r="F193" s="17"/>
      <c r="G193" s="17">
        <f t="shared" si="20"/>
        <v>86.160000000000011</v>
      </c>
      <c r="H193" s="15">
        <v>1</v>
      </c>
      <c r="J193" s="17">
        <f t="shared" si="22"/>
        <v>86.160000000000011</v>
      </c>
      <c r="L193" s="4">
        <f t="shared" si="21"/>
        <v>1.9762008997283973E-6</v>
      </c>
      <c r="N193" s="17">
        <f>+L193*(assessment!$J$273*assessment!$F$3)</f>
        <v>59.974866916732623</v>
      </c>
      <c r="P193" s="7">
        <f>+N193/payroll!F193</f>
        <v>7.3868010990879883E-5</v>
      </c>
      <c r="R193" s="17">
        <f>IF(P193&lt;$R$2,N193, +payroll!F193 * $R$2)</f>
        <v>59.974866916732623</v>
      </c>
      <c r="T193" s="6">
        <f t="shared" si="23"/>
        <v>0</v>
      </c>
      <c r="V193">
        <f t="shared" si="24"/>
        <v>1</v>
      </c>
    </row>
    <row r="194" spans="1:22" outlineLevel="1" x14ac:dyDescent="0.2">
      <c r="A194" t="s">
        <v>315</v>
      </c>
      <c r="B194" t="s">
        <v>316</v>
      </c>
      <c r="C194" s="17">
        <v>0</v>
      </c>
      <c r="D194" s="17">
        <v>0</v>
      </c>
      <c r="E194" s="17">
        <v>0</v>
      </c>
      <c r="F194" s="17"/>
      <c r="G194" s="17">
        <f t="shared" si="20"/>
        <v>0</v>
      </c>
      <c r="H194" s="15">
        <v>1</v>
      </c>
      <c r="J194" s="17">
        <f t="shared" si="22"/>
        <v>0</v>
      </c>
      <c r="L194" s="4">
        <f t="shared" si="21"/>
        <v>0</v>
      </c>
      <c r="N194" s="17">
        <f>+L194*(assessment!$J$273*assessment!$F$3)</f>
        <v>0</v>
      </c>
      <c r="P194" s="7">
        <f>+N194/payroll!F194</f>
        <v>0</v>
      </c>
      <c r="R194" s="17">
        <f>IF(P194&lt;$R$2,N194, +payroll!F194 * $R$2)</f>
        <v>0</v>
      </c>
      <c r="T194" s="6">
        <f t="shared" si="23"/>
        <v>0</v>
      </c>
      <c r="V194" t="e">
        <f t="shared" si="24"/>
        <v>#DIV/0!</v>
      </c>
    </row>
    <row r="195" spans="1:22" outlineLevel="1" x14ac:dyDescent="0.2">
      <c r="A195" t="s">
        <v>317</v>
      </c>
      <c r="B195" t="s">
        <v>318</v>
      </c>
      <c r="C195" s="17">
        <v>0</v>
      </c>
      <c r="D195" s="17">
        <v>0</v>
      </c>
      <c r="E195" s="17">
        <v>988.57</v>
      </c>
      <c r="F195" s="17"/>
      <c r="G195" s="17">
        <f t="shared" si="20"/>
        <v>329.52333333333337</v>
      </c>
      <c r="H195" s="15">
        <v>1</v>
      </c>
      <c r="J195" s="17">
        <f t="shared" si="22"/>
        <v>329.52333333333337</v>
      </c>
      <c r="L195" s="4">
        <f t="shared" si="21"/>
        <v>7.5580815670245346E-6</v>
      </c>
      <c r="N195" s="17">
        <f>+L195*(assessment!$J$273*assessment!$F$3)</f>
        <v>229.37695058756719</v>
      </c>
      <c r="P195" s="7">
        <f>+N195/payroll!F195</f>
        <v>5.9204069090382737E-4</v>
      </c>
      <c r="R195" s="17">
        <f>IF(P195&lt;$R$2,N195, +payroll!F195 * $R$2)</f>
        <v>229.37695058756719</v>
      </c>
      <c r="T195" s="6">
        <f t="shared" si="23"/>
        <v>0</v>
      </c>
      <c r="V195">
        <f t="shared" si="24"/>
        <v>1</v>
      </c>
    </row>
    <row r="196" spans="1:22" outlineLevel="1" x14ac:dyDescent="0.2">
      <c r="A196" t="s">
        <v>319</v>
      </c>
      <c r="B196" t="s">
        <v>320</v>
      </c>
      <c r="C196" s="17">
        <v>0</v>
      </c>
      <c r="D196" s="17">
        <v>0</v>
      </c>
      <c r="E196" s="17">
        <v>0</v>
      </c>
      <c r="F196" s="17"/>
      <c r="G196" s="17">
        <f t="shared" si="20"/>
        <v>0</v>
      </c>
      <c r="H196" s="15">
        <v>1</v>
      </c>
      <c r="J196" s="17">
        <f t="shared" si="22"/>
        <v>0</v>
      </c>
      <c r="L196" s="4">
        <f t="shared" si="21"/>
        <v>0</v>
      </c>
      <c r="N196" s="17">
        <f>+L196*(assessment!$J$273*assessment!$F$3)</f>
        <v>0</v>
      </c>
      <c r="P196" s="7">
        <f>+N196/payroll!F196</f>
        <v>0</v>
      </c>
      <c r="R196" s="17">
        <f>IF(P196&lt;$R$2,N196, +payroll!F196 * $R$2)</f>
        <v>0</v>
      </c>
      <c r="T196" s="6">
        <f t="shared" si="23"/>
        <v>0</v>
      </c>
      <c r="V196" t="e">
        <f t="shared" si="24"/>
        <v>#DIV/0!</v>
      </c>
    </row>
    <row r="197" spans="1:22" outlineLevel="1" x14ac:dyDescent="0.2">
      <c r="A197" t="s">
        <v>321</v>
      </c>
      <c r="B197" t="s">
        <v>322</v>
      </c>
      <c r="C197" s="17">
        <v>0</v>
      </c>
      <c r="D197" s="17">
        <v>0</v>
      </c>
      <c r="E197" s="17">
        <v>0</v>
      </c>
      <c r="F197" s="17"/>
      <c r="G197" s="17">
        <f t="shared" si="20"/>
        <v>0</v>
      </c>
      <c r="H197" s="15">
        <v>1</v>
      </c>
      <c r="J197" s="17">
        <f t="shared" si="22"/>
        <v>0</v>
      </c>
      <c r="L197" s="4">
        <f t="shared" si="21"/>
        <v>0</v>
      </c>
      <c r="N197" s="17">
        <f>+L197*(assessment!$J$273*assessment!$F$3)</f>
        <v>0</v>
      </c>
      <c r="P197" s="7">
        <f>+N197/payroll!F197</f>
        <v>0</v>
      </c>
      <c r="R197" s="17">
        <f>IF(P197&lt;$R$2,N197, +payroll!F197 * $R$2)</f>
        <v>0</v>
      </c>
      <c r="T197" s="6">
        <f t="shared" si="23"/>
        <v>0</v>
      </c>
      <c r="V197" t="e">
        <f t="shared" si="24"/>
        <v>#DIV/0!</v>
      </c>
    </row>
    <row r="198" spans="1:22" outlineLevel="1" x14ac:dyDescent="0.2">
      <c r="A198" t="s">
        <v>323</v>
      </c>
      <c r="B198" t="s">
        <v>324</v>
      </c>
      <c r="C198" s="17">
        <v>0</v>
      </c>
      <c r="D198" s="17">
        <v>0</v>
      </c>
      <c r="E198" s="17">
        <v>0</v>
      </c>
      <c r="F198" s="17"/>
      <c r="G198" s="17">
        <f t="shared" ref="G198:G261" si="25">IF(SUM(C198:E198)&gt;0,AVERAGE(C198:E198),0)</f>
        <v>0</v>
      </c>
      <c r="H198" s="15">
        <v>1</v>
      </c>
      <c r="J198" s="17">
        <f t="shared" si="22"/>
        <v>0</v>
      </c>
      <c r="L198" s="4">
        <f t="shared" ref="L198:L229" si="26">+J198/$J$265</f>
        <v>0</v>
      </c>
      <c r="N198" s="17">
        <f>+L198*(assessment!$J$273*assessment!$F$3)</f>
        <v>0</v>
      </c>
      <c r="P198" s="7">
        <f>+N198/payroll!F198</f>
        <v>0</v>
      </c>
      <c r="R198" s="17">
        <f>IF(P198&lt;$R$2,N198, +payroll!F198 * $R$2)</f>
        <v>0</v>
      </c>
      <c r="T198" s="6">
        <f t="shared" si="23"/>
        <v>0</v>
      </c>
      <c r="V198" t="e">
        <f t="shared" si="24"/>
        <v>#DIV/0!</v>
      </c>
    </row>
    <row r="199" spans="1:22" outlineLevel="1" x14ac:dyDescent="0.2">
      <c r="A199" t="s">
        <v>325</v>
      </c>
      <c r="B199" t="s">
        <v>326</v>
      </c>
      <c r="C199" s="17">
        <v>0</v>
      </c>
      <c r="D199" s="17">
        <v>0</v>
      </c>
      <c r="E199" s="17">
        <v>0</v>
      </c>
      <c r="F199" s="17"/>
      <c r="G199" s="17">
        <f t="shared" si="25"/>
        <v>0</v>
      </c>
      <c r="H199" s="15">
        <v>1</v>
      </c>
      <c r="J199" s="17">
        <f t="shared" si="22"/>
        <v>0</v>
      </c>
      <c r="L199" s="4">
        <f t="shared" si="26"/>
        <v>0</v>
      </c>
      <c r="N199" s="17">
        <f>+L199*(assessment!$J$273*assessment!$F$3)</f>
        <v>0</v>
      </c>
      <c r="P199" s="7">
        <f>+N199/payroll!F199</f>
        <v>0</v>
      </c>
      <c r="R199" s="17">
        <f>IF(P199&lt;$R$2,N199, +payroll!F199 * $R$2)</f>
        <v>0</v>
      </c>
      <c r="T199" s="6">
        <f t="shared" si="23"/>
        <v>0</v>
      </c>
      <c r="V199" t="e">
        <f t="shared" si="24"/>
        <v>#DIV/0!</v>
      </c>
    </row>
    <row r="200" spans="1:22" outlineLevel="1" x14ac:dyDescent="0.2">
      <c r="A200" t="s">
        <v>327</v>
      </c>
      <c r="B200" t="s">
        <v>328</v>
      </c>
      <c r="C200" s="17">
        <v>285.63</v>
      </c>
      <c r="D200" s="17">
        <v>17873.730000000007</v>
      </c>
      <c r="E200" s="17">
        <v>-10701.5</v>
      </c>
      <c r="F200" s="17"/>
      <c r="G200" s="17">
        <f t="shared" si="25"/>
        <v>2485.9533333333361</v>
      </c>
      <c r="H200" s="15">
        <v>1</v>
      </c>
      <c r="J200" s="17">
        <f t="shared" si="22"/>
        <v>2485.9533333333361</v>
      </c>
      <c r="L200" s="4">
        <f t="shared" si="26"/>
        <v>5.7018839531292326E-5</v>
      </c>
      <c r="N200" s="17">
        <f>+L200*(assessment!$J$273*assessment!$F$3)</f>
        <v>1730.4401152260291</v>
      </c>
      <c r="P200" s="7">
        <f>+N200/payroll!F200</f>
        <v>3.9465967388214497E-4</v>
      </c>
      <c r="R200" s="17">
        <f>IF(P200&lt;$R$2,N200, +payroll!F200 * $R$2)</f>
        <v>1730.4401152260291</v>
      </c>
      <c r="T200" s="6">
        <f t="shared" si="23"/>
        <v>0</v>
      </c>
      <c r="V200">
        <f t="shared" si="24"/>
        <v>1</v>
      </c>
    </row>
    <row r="201" spans="1:22" outlineLevel="1" x14ac:dyDescent="0.2">
      <c r="A201" t="s">
        <v>329</v>
      </c>
      <c r="B201" t="s">
        <v>330</v>
      </c>
      <c r="C201" s="17">
        <v>0</v>
      </c>
      <c r="D201" s="17">
        <v>0</v>
      </c>
      <c r="E201" s="17">
        <v>392.89</v>
      </c>
      <c r="F201" s="17"/>
      <c r="G201" s="17">
        <f t="shared" si="25"/>
        <v>130.96333333333334</v>
      </c>
      <c r="H201" s="15">
        <v>1</v>
      </c>
      <c r="J201" s="17">
        <f t="shared" si="22"/>
        <v>130.96333333333334</v>
      </c>
      <c r="L201" s="4">
        <f t="shared" si="26"/>
        <v>3.0038284257748759E-6</v>
      </c>
      <c r="N201" s="17">
        <f>+L201*(assessment!$J$273*assessment!$F$3)</f>
        <v>91.161890525050595</v>
      </c>
      <c r="P201" s="7">
        <f>+N201/payroll!F201</f>
        <v>1.4760837691971926E-4</v>
      </c>
      <c r="R201" s="17">
        <f>IF(P201&lt;$R$2,N201, +payroll!F201 * $R$2)</f>
        <v>91.161890525050595</v>
      </c>
      <c r="T201" s="6">
        <f t="shared" si="23"/>
        <v>0</v>
      </c>
      <c r="V201">
        <f t="shared" si="24"/>
        <v>1</v>
      </c>
    </row>
    <row r="202" spans="1:22" outlineLevel="1" x14ac:dyDescent="0.2">
      <c r="A202" t="s">
        <v>331</v>
      </c>
      <c r="B202" t="s">
        <v>332</v>
      </c>
      <c r="C202" s="17">
        <v>516.30999999999995</v>
      </c>
      <c r="D202" s="17">
        <v>542.19000000000005</v>
      </c>
      <c r="E202" s="17">
        <v>1859.06</v>
      </c>
      <c r="F202" s="17"/>
      <c r="G202" s="17">
        <f t="shared" si="25"/>
        <v>972.52</v>
      </c>
      <c r="H202" s="15">
        <v>1</v>
      </c>
      <c r="J202" s="17">
        <f t="shared" si="22"/>
        <v>972.52</v>
      </c>
      <c r="L202" s="4">
        <f t="shared" si="26"/>
        <v>2.2306115355198012E-5</v>
      </c>
      <c r="N202" s="17">
        <f>+L202*(assessment!$J$273*assessment!$F$3)</f>
        <v>676.95865336421548</v>
      </c>
      <c r="P202" s="7">
        <f>+N202/payroll!F202</f>
        <v>2.4715804701417113E-4</v>
      </c>
      <c r="R202" s="17">
        <f>IF(P202&lt;$R$2,N202, +payroll!F202 * $R$2)</f>
        <v>676.95865336421548</v>
      </c>
      <c r="T202" s="6">
        <f t="shared" si="23"/>
        <v>0</v>
      </c>
      <c r="V202">
        <f t="shared" si="24"/>
        <v>1</v>
      </c>
    </row>
    <row r="203" spans="1:22" outlineLevel="1" x14ac:dyDescent="0.2">
      <c r="A203" t="s">
        <v>333</v>
      </c>
      <c r="B203" t="s">
        <v>334</v>
      </c>
      <c r="C203" s="17">
        <v>0</v>
      </c>
      <c r="D203" s="17">
        <v>0</v>
      </c>
      <c r="E203" s="17">
        <v>0</v>
      </c>
      <c r="F203" s="17"/>
      <c r="G203" s="17">
        <f t="shared" si="25"/>
        <v>0</v>
      </c>
      <c r="H203" s="15">
        <v>1</v>
      </c>
      <c r="J203" s="17">
        <f t="shared" si="22"/>
        <v>0</v>
      </c>
      <c r="L203" s="4">
        <f t="shared" si="26"/>
        <v>0</v>
      </c>
      <c r="N203" s="17">
        <f>+L203*(assessment!$J$273*assessment!$F$3)</f>
        <v>0</v>
      </c>
      <c r="P203" s="7">
        <f>+N203/payroll!F203</f>
        <v>0</v>
      </c>
      <c r="R203" s="17">
        <f>IF(P203&lt;$R$2,N203, +payroll!F203 * $R$2)</f>
        <v>0</v>
      </c>
      <c r="T203" s="6">
        <f t="shared" si="23"/>
        <v>0</v>
      </c>
      <c r="V203" t="e">
        <f t="shared" si="24"/>
        <v>#DIV/0!</v>
      </c>
    </row>
    <row r="204" spans="1:22" outlineLevel="1" x14ac:dyDescent="0.2">
      <c r="A204" t="s">
        <v>335</v>
      </c>
      <c r="B204" t="s">
        <v>336</v>
      </c>
      <c r="C204" s="17">
        <v>0</v>
      </c>
      <c r="D204" s="17">
        <v>0</v>
      </c>
      <c r="E204" s="17">
        <v>0</v>
      </c>
      <c r="F204" s="17"/>
      <c r="G204" s="17">
        <f t="shared" si="25"/>
        <v>0</v>
      </c>
      <c r="H204" s="15">
        <v>1</v>
      </c>
      <c r="J204" s="17">
        <f t="shared" si="22"/>
        <v>0</v>
      </c>
      <c r="L204" s="4">
        <f t="shared" si="26"/>
        <v>0</v>
      </c>
      <c r="N204" s="17">
        <f>+L204*(assessment!$J$273*assessment!$F$3)</f>
        <v>0</v>
      </c>
      <c r="P204" s="7">
        <f>+N204/payroll!F204</f>
        <v>0</v>
      </c>
      <c r="R204" s="17">
        <f>IF(P204&lt;$R$2,N204, +payroll!F204 * $R$2)</f>
        <v>0</v>
      </c>
      <c r="T204" s="6">
        <f t="shared" si="23"/>
        <v>0</v>
      </c>
      <c r="V204" t="e">
        <f t="shared" si="24"/>
        <v>#DIV/0!</v>
      </c>
    </row>
    <row r="205" spans="1:22" outlineLevel="1" x14ac:dyDescent="0.2">
      <c r="A205" t="s">
        <v>515</v>
      </c>
      <c r="B205" t="s">
        <v>513</v>
      </c>
      <c r="C205" s="17">
        <v>0</v>
      </c>
      <c r="D205" s="17">
        <v>0</v>
      </c>
      <c r="E205" s="17">
        <v>0</v>
      </c>
      <c r="F205" s="17"/>
      <c r="G205" s="17">
        <f t="shared" si="25"/>
        <v>0</v>
      </c>
      <c r="H205" s="15">
        <v>1</v>
      </c>
      <c r="J205" s="17">
        <f>+G205*H205</f>
        <v>0</v>
      </c>
      <c r="L205" s="4">
        <f t="shared" si="26"/>
        <v>0</v>
      </c>
      <c r="N205" s="17">
        <f>+L205*(assessment!$J$273*assessment!$F$3)</f>
        <v>0</v>
      </c>
      <c r="P205" s="7">
        <f>+N205/payroll!F205</f>
        <v>0</v>
      </c>
      <c r="R205" s="17">
        <f>IF(P205&lt;$R$2,N205, +payroll!F205 * $R$2)</f>
        <v>0</v>
      </c>
      <c r="T205" s="6">
        <f>+N205-R205</f>
        <v>0</v>
      </c>
      <c r="V205" t="e">
        <f>+R205/N205</f>
        <v>#DIV/0!</v>
      </c>
    </row>
    <row r="206" spans="1:22" outlineLevel="1" x14ac:dyDescent="0.2">
      <c r="A206" t="s">
        <v>337</v>
      </c>
      <c r="B206" t="s">
        <v>338</v>
      </c>
      <c r="C206" s="17">
        <v>0</v>
      </c>
      <c r="D206" s="17">
        <v>0</v>
      </c>
      <c r="E206" s="17">
        <v>0</v>
      </c>
      <c r="F206" s="17"/>
      <c r="G206" s="17">
        <f t="shared" si="25"/>
        <v>0</v>
      </c>
      <c r="H206" s="15">
        <v>1</v>
      </c>
      <c r="J206" s="17">
        <f t="shared" si="22"/>
        <v>0</v>
      </c>
      <c r="L206" s="4">
        <f t="shared" si="26"/>
        <v>0</v>
      </c>
      <c r="N206" s="17">
        <f>+L206*(assessment!$J$273*assessment!$F$3)</f>
        <v>0</v>
      </c>
      <c r="P206" s="7">
        <f>+N206/payroll!F206</f>
        <v>0</v>
      </c>
      <c r="R206" s="17">
        <f>IF(P206&lt;$R$2,N206, +payroll!F206 * $R$2)</f>
        <v>0</v>
      </c>
      <c r="T206" s="6">
        <f t="shared" si="23"/>
        <v>0</v>
      </c>
      <c r="V206" t="e">
        <f t="shared" si="24"/>
        <v>#DIV/0!</v>
      </c>
    </row>
    <row r="207" spans="1:22" outlineLevel="1" x14ac:dyDescent="0.2">
      <c r="A207" t="s">
        <v>339</v>
      </c>
      <c r="B207" t="s">
        <v>340</v>
      </c>
      <c r="C207" s="17">
        <v>1515.94</v>
      </c>
      <c r="D207" s="17">
        <v>77.84</v>
      </c>
      <c r="E207" s="17">
        <v>0</v>
      </c>
      <c r="F207" s="17"/>
      <c r="G207" s="17">
        <f t="shared" si="25"/>
        <v>531.26</v>
      </c>
      <c r="H207" s="15">
        <v>1</v>
      </c>
      <c r="J207" s="17">
        <f t="shared" si="22"/>
        <v>531.26</v>
      </c>
      <c r="L207" s="4">
        <f t="shared" si="26"/>
        <v>1.2185196030521218E-5</v>
      </c>
      <c r="N207" s="17">
        <f>+L207*(assessment!$J$273*assessment!$F$3)</f>
        <v>369.80324742552654</v>
      </c>
      <c r="P207" s="7">
        <f>+N207/payroll!F207</f>
        <v>4.3790094876204968E-4</v>
      </c>
      <c r="R207" s="17">
        <f>IF(P207&lt;$R$2,N207, +payroll!F207 * $R$2)</f>
        <v>369.80324742552654</v>
      </c>
      <c r="T207" s="6">
        <f t="shared" si="23"/>
        <v>0</v>
      </c>
      <c r="V207">
        <f t="shared" si="24"/>
        <v>1</v>
      </c>
    </row>
    <row r="208" spans="1:22" outlineLevel="1" x14ac:dyDescent="0.2">
      <c r="A208" t="s">
        <v>341</v>
      </c>
      <c r="B208" t="s">
        <v>342</v>
      </c>
      <c r="C208" s="17">
        <v>0</v>
      </c>
      <c r="D208" s="17">
        <v>0</v>
      </c>
      <c r="E208" s="17">
        <v>0</v>
      </c>
      <c r="F208" s="17"/>
      <c r="G208" s="17">
        <f t="shared" si="25"/>
        <v>0</v>
      </c>
      <c r="H208" s="15">
        <v>1</v>
      </c>
      <c r="J208" s="17">
        <f t="shared" si="22"/>
        <v>0</v>
      </c>
      <c r="L208" s="4">
        <f t="shared" si="26"/>
        <v>0</v>
      </c>
      <c r="N208" s="17">
        <f>+L208*(assessment!$J$273*assessment!$F$3)</f>
        <v>0</v>
      </c>
      <c r="P208" s="7">
        <f>+N208/payroll!F208</f>
        <v>0</v>
      </c>
      <c r="R208" s="17">
        <f>IF(P208&lt;$R$2,N208, +payroll!F208 * $R$2)</f>
        <v>0</v>
      </c>
      <c r="T208" s="6">
        <f t="shared" si="23"/>
        <v>0</v>
      </c>
      <c r="V208" t="e">
        <f t="shared" si="24"/>
        <v>#DIV/0!</v>
      </c>
    </row>
    <row r="209" spans="1:22" outlineLevel="1" x14ac:dyDescent="0.2">
      <c r="A209" t="s">
        <v>343</v>
      </c>
      <c r="B209" t="s">
        <v>344</v>
      </c>
      <c r="C209" s="17">
        <v>0</v>
      </c>
      <c r="D209" s="17">
        <v>0</v>
      </c>
      <c r="E209" s="17">
        <v>0</v>
      </c>
      <c r="F209" s="17"/>
      <c r="G209" s="17">
        <f t="shared" si="25"/>
        <v>0</v>
      </c>
      <c r="H209" s="15">
        <v>1</v>
      </c>
      <c r="J209" s="17">
        <f t="shared" si="22"/>
        <v>0</v>
      </c>
      <c r="L209" s="4">
        <f t="shared" si="26"/>
        <v>0</v>
      </c>
      <c r="N209" s="17">
        <f>+L209*(assessment!$J$273*assessment!$F$3)</f>
        <v>0</v>
      </c>
      <c r="P209" s="7">
        <f>+N209/payroll!F209</f>
        <v>0</v>
      </c>
      <c r="R209" s="17">
        <f>IF(P209&lt;$R$2,N209, +payroll!F209 * $R$2)</f>
        <v>0</v>
      </c>
      <c r="T209" s="6">
        <f t="shared" si="23"/>
        <v>0</v>
      </c>
      <c r="V209" t="e">
        <f t="shared" si="24"/>
        <v>#DIV/0!</v>
      </c>
    </row>
    <row r="210" spans="1:22" outlineLevel="1" x14ac:dyDescent="0.2">
      <c r="A210" t="s">
        <v>345</v>
      </c>
      <c r="B210" t="s">
        <v>346</v>
      </c>
      <c r="C210" s="17">
        <v>817.38</v>
      </c>
      <c r="D210" s="17">
        <v>0</v>
      </c>
      <c r="E210" s="17">
        <v>0</v>
      </c>
      <c r="F210" s="17"/>
      <c r="G210" s="17">
        <f t="shared" si="25"/>
        <v>272.45999999999998</v>
      </c>
      <c r="H210" s="15">
        <v>1</v>
      </c>
      <c r="J210" s="17">
        <f t="shared" si="22"/>
        <v>272.45999999999998</v>
      </c>
      <c r="L210" s="4">
        <f t="shared" si="26"/>
        <v>6.2492536808263587E-6</v>
      </c>
      <c r="N210" s="17">
        <f>+L210*(assessment!$J$273*assessment!$F$3)</f>
        <v>189.65589879448663</v>
      </c>
      <c r="P210" s="7">
        <f>+N210/payroll!F210</f>
        <v>1.2518737161404451E-4</v>
      </c>
      <c r="R210" s="17">
        <f>IF(P210&lt;$R$2,N210, +payroll!F210 * $R$2)</f>
        <v>189.65589879448663</v>
      </c>
      <c r="T210" s="6">
        <f t="shared" si="23"/>
        <v>0</v>
      </c>
      <c r="V210">
        <f t="shared" si="24"/>
        <v>1</v>
      </c>
    </row>
    <row r="211" spans="1:22" outlineLevel="1" x14ac:dyDescent="0.2">
      <c r="A211" t="s">
        <v>347</v>
      </c>
      <c r="B211" t="s">
        <v>348</v>
      </c>
      <c r="C211" s="17">
        <v>0</v>
      </c>
      <c r="D211" s="17">
        <v>0</v>
      </c>
      <c r="E211" s="17">
        <v>2618.5300000000002</v>
      </c>
      <c r="F211" s="17"/>
      <c r="G211" s="17">
        <f t="shared" si="25"/>
        <v>872.84333333333336</v>
      </c>
      <c r="H211" s="15">
        <v>1</v>
      </c>
      <c r="J211" s="17">
        <f t="shared" si="22"/>
        <v>872.84333333333336</v>
      </c>
      <c r="L211" s="4">
        <f t="shared" si="26"/>
        <v>2.0019890676128906E-5</v>
      </c>
      <c r="N211" s="17">
        <f>+L211*(assessment!$J$273*assessment!$F$3)</f>
        <v>607.57500877232997</v>
      </c>
      <c r="P211" s="7">
        <f>+N211/payroll!F211</f>
        <v>4.1954037077150024E-4</v>
      </c>
      <c r="R211" s="17">
        <f>IF(P211&lt;$R$2,N211, +payroll!F211 * $R$2)</f>
        <v>607.57500877232997</v>
      </c>
      <c r="T211" s="6">
        <f t="shared" si="23"/>
        <v>0</v>
      </c>
      <c r="V211">
        <f t="shared" si="24"/>
        <v>1</v>
      </c>
    </row>
    <row r="212" spans="1:22" outlineLevel="1" x14ac:dyDescent="0.2">
      <c r="A212" t="s">
        <v>349</v>
      </c>
      <c r="B212" t="s">
        <v>350</v>
      </c>
      <c r="C212" s="17">
        <v>0</v>
      </c>
      <c r="D212" s="17">
        <v>84.86999999999999</v>
      </c>
      <c r="E212" s="17">
        <v>216.46</v>
      </c>
      <c r="F212" s="17"/>
      <c r="G212" s="17">
        <f t="shared" si="25"/>
        <v>100.44333333333333</v>
      </c>
      <c r="H212" s="15">
        <v>1</v>
      </c>
      <c r="J212" s="17">
        <f t="shared" si="22"/>
        <v>100.44333333333333</v>
      </c>
      <c r="L212" s="4">
        <f t="shared" si="26"/>
        <v>2.3038092584151882E-6</v>
      </c>
      <c r="N212" s="17">
        <f>+L212*(assessment!$J$273*assessment!$F$3)</f>
        <v>69.917311389736298</v>
      </c>
      <c r="P212" s="7">
        <f>+N212/payroll!F212</f>
        <v>1.2580142273197143E-4</v>
      </c>
      <c r="R212" s="17">
        <f>IF(P212&lt;$R$2,N212, +payroll!F212 * $R$2)</f>
        <v>69.917311389736298</v>
      </c>
      <c r="T212" s="6">
        <f t="shared" si="23"/>
        <v>0</v>
      </c>
      <c r="V212">
        <f t="shared" si="24"/>
        <v>1</v>
      </c>
    </row>
    <row r="213" spans="1:22" outlineLevel="1" x14ac:dyDescent="0.2">
      <c r="A213" t="s">
        <v>351</v>
      </c>
      <c r="B213" t="s">
        <v>352</v>
      </c>
      <c r="C213" s="17">
        <v>60413.5</v>
      </c>
      <c r="D213" s="17">
        <v>7233.5599999999995</v>
      </c>
      <c r="E213" s="17">
        <v>8886.34</v>
      </c>
      <c r="F213" s="17"/>
      <c r="G213" s="17">
        <f t="shared" si="25"/>
        <v>25511.133333333331</v>
      </c>
      <c r="H213" s="15">
        <v>1</v>
      </c>
      <c r="J213" s="17">
        <f t="shared" si="22"/>
        <v>25511.133333333331</v>
      </c>
      <c r="L213" s="4">
        <f t="shared" si="26"/>
        <v>5.8513375866323623E-4</v>
      </c>
      <c r="N213" s="17">
        <f>+L213*(assessment!$J$273*assessment!$F$3)</f>
        <v>17757.971524624976</v>
      </c>
      <c r="P213" s="7">
        <f>+N213/payroll!F213</f>
        <v>2.9282278053614059E-3</v>
      </c>
      <c r="R213" s="17">
        <f>IF(P213&lt;$R$2,N213, +payroll!F213 * $R$2)</f>
        <v>17757.971524624976</v>
      </c>
      <c r="T213" s="6">
        <f t="shared" si="23"/>
        <v>0</v>
      </c>
      <c r="V213">
        <f t="shared" si="24"/>
        <v>1</v>
      </c>
    </row>
    <row r="214" spans="1:22" outlineLevel="1" x14ac:dyDescent="0.2">
      <c r="A214" t="s">
        <v>494</v>
      </c>
      <c r="B214" t="s">
        <v>356</v>
      </c>
      <c r="C214" s="17">
        <v>0</v>
      </c>
      <c r="D214" s="17">
        <v>0</v>
      </c>
      <c r="E214" s="17">
        <v>0</v>
      </c>
      <c r="F214" s="17"/>
      <c r="G214" s="17">
        <f t="shared" si="25"/>
        <v>0</v>
      </c>
      <c r="H214" s="15">
        <v>1</v>
      </c>
      <c r="J214" s="17">
        <f>+G214*H214</f>
        <v>0</v>
      </c>
      <c r="L214" s="4">
        <f t="shared" si="26"/>
        <v>0</v>
      </c>
      <c r="N214" s="17">
        <f>+L214*(assessment!$J$273*assessment!$F$3)</f>
        <v>0</v>
      </c>
      <c r="P214" s="7">
        <f>+N214/payroll!F214</f>
        <v>0</v>
      </c>
      <c r="R214" s="17">
        <f>IF(P214&lt;$R$2,N214, +payroll!F214 * $R$2)</f>
        <v>0</v>
      </c>
      <c r="T214" s="6">
        <f>+N214-R214</f>
        <v>0</v>
      </c>
      <c r="V214" t="e">
        <f>+R214/N214</f>
        <v>#DIV/0!</v>
      </c>
    </row>
    <row r="215" spans="1:22" outlineLevel="1" x14ac:dyDescent="0.2">
      <c r="A215" t="s">
        <v>495</v>
      </c>
      <c r="B215" t="s">
        <v>357</v>
      </c>
      <c r="C215" s="17">
        <v>0</v>
      </c>
      <c r="D215" s="17">
        <v>0</v>
      </c>
      <c r="E215" s="17">
        <v>0</v>
      </c>
      <c r="F215" s="17"/>
      <c r="G215" s="17">
        <f t="shared" si="25"/>
        <v>0</v>
      </c>
      <c r="H215" s="15">
        <v>1</v>
      </c>
      <c r="J215" s="17">
        <f>+G215*H215</f>
        <v>0</v>
      </c>
      <c r="L215" s="4">
        <f t="shared" si="26"/>
        <v>0</v>
      </c>
      <c r="N215" s="17">
        <f>+L215*(assessment!$J$273*assessment!$F$3)</f>
        <v>0</v>
      </c>
      <c r="P215" s="7">
        <f>+N215/payroll!F215</f>
        <v>0</v>
      </c>
      <c r="R215" s="17">
        <f>IF(P215&lt;$R$2,N215, +payroll!F215 * $R$2)</f>
        <v>0</v>
      </c>
      <c r="T215" s="6">
        <f>+N215-R215</f>
        <v>0</v>
      </c>
      <c r="V215" t="e">
        <f>+R215/N215</f>
        <v>#DIV/0!</v>
      </c>
    </row>
    <row r="216" spans="1:22" outlineLevel="1" x14ac:dyDescent="0.2">
      <c r="A216" t="s">
        <v>496</v>
      </c>
      <c r="B216" t="s">
        <v>353</v>
      </c>
      <c r="C216" s="17">
        <v>0</v>
      </c>
      <c r="D216" s="17">
        <v>0</v>
      </c>
      <c r="E216" s="17">
        <v>0</v>
      </c>
      <c r="F216" s="17"/>
      <c r="G216" s="17">
        <f t="shared" si="25"/>
        <v>0</v>
      </c>
      <c r="H216" s="15">
        <v>1</v>
      </c>
      <c r="J216" s="17">
        <f t="shared" si="22"/>
        <v>0</v>
      </c>
      <c r="L216" s="4">
        <f t="shared" si="26"/>
        <v>0</v>
      </c>
      <c r="N216" s="17">
        <f>+L216*(assessment!$J$273*assessment!$F$3)</f>
        <v>0</v>
      </c>
      <c r="P216" s="7">
        <f>+N216/payroll!F216</f>
        <v>0</v>
      </c>
      <c r="R216" s="17">
        <f>IF(P216&lt;$R$2,N216, +payroll!F216 * $R$2)</f>
        <v>0</v>
      </c>
      <c r="T216" s="6">
        <f t="shared" si="23"/>
        <v>0</v>
      </c>
      <c r="V216" t="e">
        <f t="shared" si="24"/>
        <v>#DIV/0!</v>
      </c>
    </row>
    <row r="217" spans="1:22" outlineLevel="1" x14ac:dyDescent="0.2">
      <c r="A217" t="s">
        <v>355</v>
      </c>
      <c r="B217" t="s">
        <v>354</v>
      </c>
      <c r="C217" s="17">
        <v>613.6</v>
      </c>
      <c r="D217" s="17">
        <v>317.76</v>
      </c>
      <c r="E217" s="17">
        <v>423.35</v>
      </c>
      <c r="F217" s="17"/>
      <c r="G217" s="17">
        <f t="shared" si="25"/>
        <v>451.57</v>
      </c>
      <c r="H217" s="15">
        <v>1</v>
      </c>
      <c r="J217" s="17">
        <f t="shared" si="22"/>
        <v>451.57</v>
      </c>
      <c r="L217" s="4">
        <f t="shared" si="26"/>
        <v>1.0357393689535193E-5</v>
      </c>
      <c r="N217" s="17">
        <f>+L217*(assessment!$J$273*assessment!$F$3)</f>
        <v>314.33206422456993</v>
      </c>
      <c r="P217" s="7">
        <f>+N217/payroll!F217</f>
        <v>1.0625875091487349E-4</v>
      </c>
      <c r="R217" s="17">
        <f>IF(P217&lt;$R$2,N217, +payroll!F217 * $R$2)</f>
        <v>314.33206422456993</v>
      </c>
      <c r="T217" s="6">
        <f t="shared" si="23"/>
        <v>0</v>
      </c>
      <c r="V217">
        <f t="shared" si="24"/>
        <v>1</v>
      </c>
    </row>
    <row r="218" spans="1:22" outlineLevel="1" x14ac:dyDescent="0.2">
      <c r="A218" t="s">
        <v>358</v>
      </c>
      <c r="B218" t="s">
        <v>359</v>
      </c>
      <c r="C218" s="17">
        <v>40623.499999999993</v>
      </c>
      <c r="D218" s="17">
        <v>4485.59</v>
      </c>
      <c r="E218" s="17">
        <v>23682.350000000002</v>
      </c>
      <c r="F218" s="17"/>
      <c r="G218" s="17">
        <f t="shared" si="25"/>
        <v>22930.48</v>
      </c>
      <c r="H218" s="15">
        <v>1</v>
      </c>
      <c r="J218" s="17">
        <f t="shared" si="22"/>
        <v>22930.48</v>
      </c>
      <c r="L218" s="4">
        <f t="shared" si="26"/>
        <v>5.259428413092388E-4</v>
      </c>
      <c r="N218" s="17">
        <f>+L218*(assessment!$J$273*assessment!$F$3)</f>
        <v>15961.611958412244</v>
      </c>
      <c r="P218" s="7">
        <f>+N218/payroll!F218</f>
        <v>6.474875352191484E-3</v>
      </c>
      <c r="R218" s="17">
        <f>IF(P218&lt;$R$2,N218, +payroll!F218 * $R$2)</f>
        <v>15961.611958412244</v>
      </c>
      <c r="T218" s="6">
        <f t="shared" si="23"/>
        <v>0</v>
      </c>
      <c r="V218">
        <f t="shared" si="24"/>
        <v>1</v>
      </c>
    </row>
    <row r="219" spans="1:22" outlineLevel="1" x14ac:dyDescent="0.2">
      <c r="A219" t="s">
        <v>360</v>
      </c>
      <c r="B219" t="s">
        <v>361</v>
      </c>
      <c r="C219" s="17">
        <v>0</v>
      </c>
      <c r="D219" s="17">
        <v>0</v>
      </c>
      <c r="E219" s="17">
        <v>0</v>
      </c>
      <c r="F219" s="17"/>
      <c r="G219" s="17">
        <f t="shared" si="25"/>
        <v>0</v>
      </c>
      <c r="H219" s="15">
        <v>1</v>
      </c>
      <c r="J219" s="17">
        <f t="shared" si="22"/>
        <v>0</v>
      </c>
      <c r="L219" s="4">
        <f t="shared" si="26"/>
        <v>0</v>
      </c>
      <c r="N219" s="17">
        <f>+L219*(assessment!$J$273*assessment!$F$3)</f>
        <v>0</v>
      </c>
      <c r="P219" s="7">
        <f>+N219/payroll!F219</f>
        <v>0</v>
      </c>
      <c r="R219" s="17">
        <f>IF(P219&lt;$R$2,N219, +payroll!F219 * $R$2)</f>
        <v>0</v>
      </c>
      <c r="T219" s="6">
        <f t="shared" si="23"/>
        <v>0</v>
      </c>
      <c r="V219" t="e">
        <f t="shared" si="24"/>
        <v>#DIV/0!</v>
      </c>
    </row>
    <row r="220" spans="1:22" outlineLevel="1" x14ac:dyDescent="0.2">
      <c r="A220" t="s">
        <v>362</v>
      </c>
      <c r="B220" t="s">
        <v>363</v>
      </c>
      <c r="C220" s="17">
        <v>3973.56</v>
      </c>
      <c r="D220" s="17">
        <v>1654.8999999999999</v>
      </c>
      <c r="E220" s="17">
        <v>2016.96</v>
      </c>
      <c r="F220" s="17"/>
      <c r="G220" s="17">
        <f t="shared" si="25"/>
        <v>2548.4733333333334</v>
      </c>
      <c r="H220" s="15">
        <v>1</v>
      </c>
      <c r="J220" s="17">
        <f t="shared" si="22"/>
        <v>2548.4733333333334</v>
      </c>
      <c r="L220" s="4">
        <f t="shared" si="26"/>
        <v>5.8452823749618859E-5</v>
      </c>
      <c r="N220" s="17">
        <f>+L220*(assessment!$J$273*assessment!$F$3)</f>
        <v>1773.9594824455505</v>
      </c>
      <c r="P220" s="7">
        <f>+N220/payroll!F220</f>
        <v>4.5887090108849594E-3</v>
      </c>
      <c r="R220" s="17">
        <f>IF(P220&lt;$R$2,N220, +payroll!F220 * $R$2)</f>
        <v>1773.9594824455505</v>
      </c>
      <c r="T220" s="6">
        <f t="shared" si="23"/>
        <v>0</v>
      </c>
      <c r="V220">
        <f t="shared" si="24"/>
        <v>1</v>
      </c>
    </row>
    <row r="221" spans="1:22" outlineLevel="1" x14ac:dyDescent="0.2">
      <c r="A221" t="s">
        <v>364</v>
      </c>
      <c r="B221" t="s">
        <v>365</v>
      </c>
      <c r="C221" s="17">
        <v>51571.880000000005</v>
      </c>
      <c r="D221" s="17">
        <v>7629.7299999999987</v>
      </c>
      <c r="E221" s="17">
        <v>36099.210000000006</v>
      </c>
      <c r="F221" s="17"/>
      <c r="G221" s="17">
        <f t="shared" si="25"/>
        <v>31766.940000000002</v>
      </c>
      <c r="H221" s="15">
        <v>1</v>
      </c>
      <c r="J221" s="17">
        <f t="shared" si="22"/>
        <v>31766.940000000002</v>
      </c>
      <c r="L221" s="4">
        <f t="shared" si="26"/>
        <v>7.2861949175508371E-4</v>
      </c>
      <c r="N221" s="17">
        <f>+L221*(assessment!$J$273*assessment!$F$3)</f>
        <v>22112.558018243155</v>
      </c>
      <c r="P221" s="7">
        <f>+N221/payroll!F221</f>
        <v>5.5542144786794615E-3</v>
      </c>
      <c r="R221" s="17">
        <f>IF(P221&lt;$R$2,N221, +payroll!F221 * $R$2)</f>
        <v>22112.558018243155</v>
      </c>
      <c r="T221" s="6">
        <f t="shared" si="23"/>
        <v>0</v>
      </c>
      <c r="V221">
        <f t="shared" si="24"/>
        <v>1</v>
      </c>
    </row>
    <row r="222" spans="1:22" outlineLevel="1" x14ac:dyDescent="0.2">
      <c r="A222" t="s">
        <v>366</v>
      </c>
      <c r="B222" t="s">
        <v>367</v>
      </c>
      <c r="C222" s="17">
        <v>0</v>
      </c>
      <c r="D222" s="17">
        <v>0</v>
      </c>
      <c r="E222" s="17">
        <v>0</v>
      </c>
      <c r="F222" s="17"/>
      <c r="G222" s="17">
        <f t="shared" si="25"/>
        <v>0</v>
      </c>
      <c r="H222" s="15">
        <v>1</v>
      </c>
      <c r="J222" s="17">
        <f t="shared" si="22"/>
        <v>0</v>
      </c>
      <c r="L222" s="4">
        <f t="shared" si="26"/>
        <v>0</v>
      </c>
      <c r="N222" s="17">
        <f>+L222*(assessment!$J$273*assessment!$F$3)</f>
        <v>0</v>
      </c>
      <c r="P222" s="7">
        <f>+N222/payroll!F222</f>
        <v>0</v>
      </c>
      <c r="R222" s="17">
        <f>IF(P222&lt;$R$2,N222, +payroll!F222 * $R$2)</f>
        <v>0</v>
      </c>
      <c r="T222" s="6">
        <f t="shared" si="23"/>
        <v>0</v>
      </c>
      <c r="V222" t="e">
        <f t="shared" si="24"/>
        <v>#DIV/0!</v>
      </c>
    </row>
    <row r="223" spans="1:22" outlineLevel="1" x14ac:dyDescent="0.2">
      <c r="A223" t="s">
        <v>368</v>
      </c>
      <c r="B223" t="s">
        <v>369</v>
      </c>
      <c r="C223" s="17">
        <v>0</v>
      </c>
      <c r="D223" s="17">
        <v>0</v>
      </c>
      <c r="E223" s="17">
        <v>0</v>
      </c>
      <c r="F223" s="17"/>
      <c r="G223" s="17">
        <f t="shared" si="25"/>
        <v>0</v>
      </c>
      <c r="H223" s="15">
        <v>1</v>
      </c>
      <c r="J223" s="17">
        <f t="shared" si="22"/>
        <v>0</v>
      </c>
      <c r="L223" s="4">
        <f t="shared" si="26"/>
        <v>0</v>
      </c>
      <c r="N223" s="17">
        <f>+L223*(assessment!$J$273*assessment!$F$3)</f>
        <v>0</v>
      </c>
      <c r="P223" s="7">
        <f>+N223/payroll!F223</f>
        <v>0</v>
      </c>
      <c r="R223" s="17">
        <f>IF(P223&lt;$R$2,N223, +payroll!F223 * $R$2)</f>
        <v>0</v>
      </c>
      <c r="T223" s="6">
        <f t="shared" si="23"/>
        <v>0</v>
      </c>
      <c r="V223" t="e">
        <f t="shared" si="24"/>
        <v>#DIV/0!</v>
      </c>
    </row>
    <row r="224" spans="1:22" outlineLevel="1" x14ac:dyDescent="0.2">
      <c r="A224" t="s">
        <v>370</v>
      </c>
      <c r="B224" t="s">
        <v>371</v>
      </c>
      <c r="C224" s="17">
        <v>0</v>
      </c>
      <c r="D224" s="17">
        <v>0</v>
      </c>
      <c r="E224" s="17">
        <v>36.61</v>
      </c>
      <c r="F224" s="17"/>
      <c r="G224" s="17">
        <f t="shared" si="25"/>
        <v>12.203333333333333</v>
      </c>
      <c r="H224" s="15">
        <v>1</v>
      </c>
      <c r="J224" s="17">
        <f t="shared" si="22"/>
        <v>12.203333333333333</v>
      </c>
      <c r="L224" s="4">
        <f t="shared" si="26"/>
        <v>2.7990063037394236E-7</v>
      </c>
      <c r="N224" s="17">
        <f>+L224*(assessment!$J$273*assessment!$F$3)</f>
        <v>8.4945832475301035</v>
      </c>
      <c r="P224" s="7">
        <f>+N224/payroll!F224</f>
        <v>9.7417854087272287E-6</v>
      </c>
      <c r="R224" s="17">
        <f>IF(P224&lt;$R$2,N224, +payroll!F224 * $R$2)</f>
        <v>8.4945832475301035</v>
      </c>
      <c r="T224" s="6">
        <f t="shared" si="23"/>
        <v>0</v>
      </c>
      <c r="V224">
        <f t="shared" si="24"/>
        <v>1</v>
      </c>
    </row>
    <row r="225" spans="1:22" outlineLevel="1" x14ac:dyDescent="0.2">
      <c r="A225" t="s">
        <v>372</v>
      </c>
      <c r="B225" t="s">
        <v>373</v>
      </c>
      <c r="C225" s="17">
        <v>0</v>
      </c>
      <c r="D225" s="17">
        <v>0</v>
      </c>
      <c r="E225" s="17">
        <v>0</v>
      </c>
      <c r="F225" s="17"/>
      <c r="G225" s="17">
        <f t="shared" si="25"/>
        <v>0</v>
      </c>
      <c r="H225" s="15">
        <v>1</v>
      </c>
      <c r="J225" s="17">
        <f t="shared" si="22"/>
        <v>0</v>
      </c>
      <c r="L225" s="4">
        <f t="shared" si="26"/>
        <v>0</v>
      </c>
      <c r="N225" s="17">
        <f>+L225*(assessment!$J$273*assessment!$F$3)</f>
        <v>0</v>
      </c>
      <c r="P225" s="7">
        <f>+N225/payroll!F225</f>
        <v>0</v>
      </c>
      <c r="R225" s="17">
        <f>IF(P225&lt;$R$2,N225, +payroll!F225 * $R$2)</f>
        <v>0</v>
      </c>
      <c r="T225" s="6">
        <f t="shared" si="23"/>
        <v>0</v>
      </c>
      <c r="V225" t="e">
        <f t="shared" si="24"/>
        <v>#DIV/0!</v>
      </c>
    </row>
    <row r="226" spans="1:22" outlineLevel="1" x14ac:dyDescent="0.2">
      <c r="A226" t="s">
        <v>374</v>
      </c>
      <c r="B226" t="s">
        <v>375</v>
      </c>
      <c r="C226" s="17">
        <v>0</v>
      </c>
      <c r="D226" s="17">
        <v>0</v>
      </c>
      <c r="E226" s="17">
        <v>0</v>
      </c>
      <c r="F226" s="17"/>
      <c r="G226" s="17">
        <f t="shared" si="25"/>
        <v>0</v>
      </c>
      <c r="H226" s="15">
        <v>1</v>
      </c>
      <c r="J226" s="17">
        <f t="shared" si="22"/>
        <v>0</v>
      </c>
      <c r="L226" s="4">
        <f t="shared" si="26"/>
        <v>0</v>
      </c>
      <c r="N226" s="17">
        <f>+L226*(assessment!$J$273*assessment!$F$3)</f>
        <v>0</v>
      </c>
      <c r="P226" s="7">
        <f>+N226/payroll!F226</f>
        <v>0</v>
      </c>
      <c r="R226" s="17">
        <f>IF(P226&lt;$R$2,N226, +payroll!F226 * $R$2)</f>
        <v>0</v>
      </c>
      <c r="T226" s="6">
        <f t="shared" si="23"/>
        <v>0</v>
      </c>
      <c r="V226" t="e">
        <f t="shared" si="24"/>
        <v>#DIV/0!</v>
      </c>
    </row>
    <row r="227" spans="1:22" outlineLevel="1" x14ac:dyDescent="0.2">
      <c r="A227" t="s">
        <v>376</v>
      </c>
      <c r="B227" t="s">
        <v>377</v>
      </c>
      <c r="C227" s="17">
        <v>54789.30000000001</v>
      </c>
      <c r="D227" s="17">
        <v>35509.230000000003</v>
      </c>
      <c r="E227" s="17">
        <v>20874.150000000001</v>
      </c>
      <c r="F227" s="17"/>
      <c r="G227" s="17">
        <f t="shared" si="25"/>
        <v>37057.560000000005</v>
      </c>
      <c r="H227" s="15">
        <v>1</v>
      </c>
      <c r="J227" s="17">
        <f t="shared" si="22"/>
        <v>37057.560000000005</v>
      </c>
      <c r="L227" s="4">
        <f t="shared" si="26"/>
        <v>8.4996730981591303E-4</v>
      </c>
      <c r="N227" s="17">
        <f>+L227*(assessment!$J$273*assessment!$F$3)</f>
        <v>25795.290497433081</v>
      </c>
      <c r="P227" s="7">
        <f>+N227/payroll!F227</f>
        <v>4.0585572867996716E-3</v>
      </c>
      <c r="R227" s="17">
        <f>IF(P227&lt;$R$2,N227, +payroll!F227 * $R$2)</f>
        <v>25795.290497433081</v>
      </c>
      <c r="T227" s="6">
        <f t="shared" si="23"/>
        <v>0</v>
      </c>
      <c r="V227">
        <f t="shared" si="24"/>
        <v>1</v>
      </c>
    </row>
    <row r="228" spans="1:22" outlineLevel="1" x14ac:dyDescent="0.2">
      <c r="A228" t="s">
        <v>378</v>
      </c>
      <c r="B228" t="s">
        <v>379</v>
      </c>
      <c r="C228" s="17">
        <v>0</v>
      </c>
      <c r="D228" s="17">
        <v>0</v>
      </c>
      <c r="E228" s="17">
        <v>0</v>
      </c>
      <c r="F228" s="17"/>
      <c r="G228" s="17">
        <f t="shared" si="25"/>
        <v>0</v>
      </c>
      <c r="H228" s="15">
        <v>1</v>
      </c>
      <c r="J228" s="17">
        <f t="shared" si="22"/>
        <v>0</v>
      </c>
      <c r="L228" s="4">
        <f t="shared" si="26"/>
        <v>0</v>
      </c>
      <c r="N228" s="17">
        <f>+L228*(assessment!$J$273*assessment!$F$3)</f>
        <v>0</v>
      </c>
      <c r="P228" s="7">
        <f>+N228/payroll!F228</f>
        <v>0</v>
      </c>
      <c r="R228" s="17">
        <f>IF(P228&lt;$R$2,N228, +payroll!F228 * $R$2)</f>
        <v>0</v>
      </c>
      <c r="T228" s="6">
        <f t="shared" si="23"/>
        <v>0</v>
      </c>
      <c r="V228" t="e">
        <f t="shared" si="24"/>
        <v>#DIV/0!</v>
      </c>
    </row>
    <row r="229" spans="1:22" outlineLevel="1" x14ac:dyDescent="0.2">
      <c r="A229" t="s">
        <v>380</v>
      </c>
      <c r="B229" t="s">
        <v>381</v>
      </c>
      <c r="C229" s="17">
        <v>0</v>
      </c>
      <c r="D229" s="17">
        <v>0</v>
      </c>
      <c r="E229" s="17">
        <v>0</v>
      </c>
      <c r="F229" s="17"/>
      <c r="G229" s="17">
        <f t="shared" si="25"/>
        <v>0</v>
      </c>
      <c r="H229" s="15">
        <v>1</v>
      </c>
      <c r="J229" s="17">
        <f t="shared" si="22"/>
        <v>0</v>
      </c>
      <c r="L229" s="4">
        <f t="shared" si="26"/>
        <v>0</v>
      </c>
      <c r="N229" s="17">
        <f>+L229*(assessment!$J$273*assessment!$F$3)</f>
        <v>0</v>
      </c>
      <c r="P229" s="7">
        <f>+N229/payroll!F229</f>
        <v>0</v>
      </c>
      <c r="R229" s="17">
        <f>IF(P229&lt;$R$2,N229, +payroll!F229 * $R$2)</f>
        <v>0</v>
      </c>
      <c r="T229" s="6">
        <f t="shared" si="23"/>
        <v>0</v>
      </c>
      <c r="V229" t="e">
        <f t="shared" si="24"/>
        <v>#DIV/0!</v>
      </c>
    </row>
    <row r="230" spans="1:22" outlineLevel="1" x14ac:dyDescent="0.2">
      <c r="A230" t="s">
        <v>382</v>
      </c>
      <c r="B230" t="s">
        <v>383</v>
      </c>
      <c r="C230" s="17">
        <v>0</v>
      </c>
      <c r="D230" s="17">
        <v>0</v>
      </c>
      <c r="E230" s="17">
        <v>0</v>
      </c>
      <c r="F230" s="17"/>
      <c r="G230" s="17">
        <f t="shared" si="25"/>
        <v>0</v>
      </c>
      <c r="H230" s="15">
        <v>1</v>
      </c>
      <c r="J230" s="17">
        <f t="shared" si="22"/>
        <v>0</v>
      </c>
      <c r="L230" s="4">
        <f t="shared" ref="L230:L262" si="27">+J230/$J$265</f>
        <v>0</v>
      </c>
      <c r="N230" s="17">
        <f>+L230*(assessment!$J$273*assessment!$F$3)</f>
        <v>0</v>
      </c>
      <c r="P230" s="7">
        <f>+N230/payroll!F230</f>
        <v>0</v>
      </c>
      <c r="R230" s="17">
        <f>IF(P230&lt;$R$2,N230, +payroll!F230 * $R$2)</f>
        <v>0</v>
      </c>
      <c r="T230" s="6">
        <f t="shared" si="23"/>
        <v>0</v>
      </c>
      <c r="V230" t="e">
        <f t="shared" si="24"/>
        <v>#DIV/0!</v>
      </c>
    </row>
    <row r="231" spans="1:22" outlineLevel="1" x14ac:dyDescent="0.2">
      <c r="A231" t="s">
        <v>384</v>
      </c>
      <c r="B231" t="s">
        <v>385</v>
      </c>
      <c r="C231" s="17">
        <v>0</v>
      </c>
      <c r="D231" s="17">
        <v>523.45000000000005</v>
      </c>
      <c r="E231" s="17">
        <v>0</v>
      </c>
      <c r="F231" s="17"/>
      <c r="G231" s="17">
        <f t="shared" si="25"/>
        <v>174.48333333333335</v>
      </c>
      <c r="H231" s="15">
        <v>1</v>
      </c>
      <c r="J231" s="17">
        <f t="shared" ref="J231:J262" si="28">+G231*H231</f>
        <v>174.48333333333335</v>
      </c>
      <c r="L231" s="4">
        <f t="shared" si="27"/>
        <v>4.0020208950898703E-6</v>
      </c>
      <c r="N231" s="17">
        <f>+L231*(assessment!$J$273*assessment!$F$3)</f>
        <v>121.45560231957479</v>
      </c>
      <c r="P231" s="7">
        <f>+N231/payroll!F231</f>
        <v>8.31818035419792E-5</v>
      </c>
      <c r="R231" s="17">
        <f>IF(P231&lt;$R$2,N231, +payroll!F231 * $R$2)</f>
        <v>121.45560231957479</v>
      </c>
      <c r="T231" s="6">
        <f t="shared" ref="T231:T262" si="29">+N231-R231</f>
        <v>0</v>
      </c>
      <c r="V231">
        <f t="shared" ref="V231:V262" si="30">+R231/N231</f>
        <v>1</v>
      </c>
    </row>
    <row r="232" spans="1:22" outlineLevel="1" x14ac:dyDescent="0.2">
      <c r="A232" t="s">
        <v>522</v>
      </c>
      <c r="B232" t="s">
        <v>523</v>
      </c>
      <c r="C232" s="17">
        <v>0</v>
      </c>
      <c r="D232" s="17">
        <v>0</v>
      </c>
      <c r="E232" s="17">
        <v>0</v>
      </c>
      <c r="F232" s="17"/>
      <c r="G232" s="17">
        <f t="shared" si="25"/>
        <v>0</v>
      </c>
      <c r="H232" s="15">
        <v>1</v>
      </c>
      <c r="J232" s="17">
        <f>+G232*H232</f>
        <v>0</v>
      </c>
      <c r="L232" s="4">
        <f>+J232/$J$265</f>
        <v>0</v>
      </c>
      <c r="N232" s="17">
        <f>+L232*(assessment!$J$273*assessment!$F$3)</f>
        <v>0</v>
      </c>
      <c r="P232" s="7">
        <f>+N232/payroll!F232</f>
        <v>0</v>
      </c>
      <c r="R232" s="17">
        <f>IF(P232&lt;$R$2,N232, +payroll!F232 * $R$2)</f>
        <v>0</v>
      </c>
      <c r="T232" s="6">
        <f>+N232-R232</f>
        <v>0</v>
      </c>
      <c r="V232" t="e">
        <f>+R232/N232</f>
        <v>#DIV/0!</v>
      </c>
    </row>
    <row r="233" spans="1:22" outlineLevel="1" x14ac:dyDescent="0.2">
      <c r="A233" t="s">
        <v>386</v>
      </c>
      <c r="B233" t="s">
        <v>387</v>
      </c>
      <c r="C233" s="17">
        <v>0</v>
      </c>
      <c r="D233" s="17">
        <v>0</v>
      </c>
      <c r="E233" s="17">
        <v>2801.9199999999996</v>
      </c>
      <c r="F233" s="17"/>
      <c r="G233" s="17">
        <f t="shared" si="25"/>
        <v>933.97333333333324</v>
      </c>
      <c r="H233" s="15">
        <v>1</v>
      </c>
      <c r="J233" s="17">
        <f t="shared" si="28"/>
        <v>933.97333333333324</v>
      </c>
      <c r="L233" s="4">
        <f t="shared" si="27"/>
        <v>2.1421993287554123E-5</v>
      </c>
      <c r="N233" s="17">
        <f>+L233*(assessment!$J$273*assessment!$F$3)</f>
        <v>650.12681488444537</v>
      </c>
      <c r="P233" s="7">
        <f>+N233/payroll!F233</f>
        <v>1.0954198704500053E-3</v>
      </c>
      <c r="R233" s="17">
        <f>IF(P233&lt;$R$2,N233, +payroll!F233 * $R$2)</f>
        <v>650.12681488444537</v>
      </c>
      <c r="T233" s="6">
        <f t="shared" si="29"/>
        <v>0</v>
      </c>
      <c r="V233">
        <f t="shared" si="30"/>
        <v>1</v>
      </c>
    </row>
    <row r="234" spans="1:22" outlineLevel="1" x14ac:dyDescent="0.2">
      <c r="A234" t="s">
        <v>388</v>
      </c>
      <c r="B234" t="s">
        <v>389</v>
      </c>
      <c r="C234" s="17">
        <v>0</v>
      </c>
      <c r="D234" s="17">
        <v>0</v>
      </c>
      <c r="E234" s="17">
        <v>0</v>
      </c>
      <c r="F234" s="17"/>
      <c r="G234" s="17">
        <f t="shared" si="25"/>
        <v>0</v>
      </c>
      <c r="H234" s="15">
        <v>1</v>
      </c>
      <c r="J234" s="17">
        <f t="shared" si="28"/>
        <v>0</v>
      </c>
      <c r="L234" s="4">
        <f t="shared" si="27"/>
        <v>0</v>
      </c>
      <c r="N234" s="17">
        <f>+L234*(assessment!$J$273*assessment!$F$3)</f>
        <v>0</v>
      </c>
      <c r="P234" s="7">
        <f>+N234/payroll!F234</f>
        <v>0</v>
      </c>
      <c r="R234" s="17">
        <f>IF(P234&lt;$R$2,N234, +payroll!F234 * $R$2)</f>
        <v>0</v>
      </c>
      <c r="T234" s="6">
        <f t="shared" si="29"/>
        <v>0</v>
      </c>
      <c r="V234" t="e">
        <f t="shared" si="30"/>
        <v>#DIV/0!</v>
      </c>
    </row>
    <row r="235" spans="1:22" outlineLevel="1" x14ac:dyDescent="0.2">
      <c r="A235" t="s">
        <v>390</v>
      </c>
      <c r="B235" t="s">
        <v>391</v>
      </c>
      <c r="C235" s="17">
        <v>9414.989999999998</v>
      </c>
      <c r="D235" s="17">
        <v>4526.2999999999993</v>
      </c>
      <c r="E235" s="17">
        <v>1146.4400000000003</v>
      </c>
      <c r="F235" s="17"/>
      <c r="G235" s="17">
        <f t="shared" si="25"/>
        <v>5029.2433333333329</v>
      </c>
      <c r="H235" s="15">
        <v>1</v>
      </c>
      <c r="J235" s="17">
        <f t="shared" si="28"/>
        <v>5029.2433333333329</v>
      </c>
      <c r="L235" s="4">
        <f t="shared" si="27"/>
        <v>1.1535277623359303E-4</v>
      </c>
      <c r="N235" s="17">
        <f>+L235*(assessment!$J$273*assessment!$F$3)</f>
        <v>3500.7915460600207</v>
      </c>
      <c r="P235" s="7">
        <f>+N235/payroll!F235</f>
        <v>1.0762926824261889E-3</v>
      </c>
      <c r="R235" s="17">
        <f>IF(P235&lt;$R$2,N235, +payroll!F235 * $R$2)</f>
        <v>3500.7915460600207</v>
      </c>
      <c r="T235" s="6">
        <f t="shared" si="29"/>
        <v>0</v>
      </c>
      <c r="V235">
        <f t="shared" si="30"/>
        <v>1</v>
      </c>
    </row>
    <row r="236" spans="1:22" outlineLevel="1" x14ac:dyDescent="0.2">
      <c r="A236" t="s">
        <v>392</v>
      </c>
      <c r="B236" t="s">
        <v>393</v>
      </c>
      <c r="C236" s="17">
        <v>0</v>
      </c>
      <c r="D236" s="17">
        <v>0</v>
      </c>
      <c r="E236" s="17">
        <v>0</v>
      </c>
      <c r="F236" s="17"/>
      <c r="G236" s="17">
        <f t="shared" si="25"/>
        <v>0</v>
      </c>
      <c r="H236" s="15">
        <v>1</v>
      </c>
      <c r="J236" s="17">
        <f t="shared" si="28"/>
        <v>0</v>
      </c>
      <c r="L236" s="4">
        <f t="shared" si="27"/>
        <v>0</v>
      </c>
      <c r="N236" s="17">
        <f>+L236*(assessment!$J$273*assessment!$F$3)</f>
        <v>0</v>
      </c>
      <c r="P236" s="7">
        <f>+N236/payroll!F236</f>
        <v>0</v>
      </c>
      <c r="R236" s="17">
        <f>IF(P236&lt;$R$2,N236, +payroll!F236 * $R$2)</f>
        <v>0</v>
      </c>
      <c r="T236" s="6">
        <f t="shared" si="29"/>
        <v>0</v>
      </c>
      <c r="V236" t="e">
        <f t="shared" si="30"/>
        <v>#DIV/0!</v>
      </c>
    </row>
    <row r="237" spans="1:22" outlineLevel="1" x14ac:dyDescent="0.2">
      <c r="A237" t="s">
        <v>394</v>
      </c>
      <c r="B237" t="s">
        <v>395</v>
      </c>
      <c r="C237" s="17">
        <v>0</v>
      </c>
      <c r="D237" s="17">
        <v>0</v>
      </c>
      <c r="E237" s="17">
        <v>0</v>
      </c>
      <c r="F237" s="17"/>
      <c r="G237" s="17">
        <f t="shared" si="25"/>
        <v>0</v>
      </c>
      <c r="H237" s="15">
        <v>1</v>
      </c>
      <c r="J237" s="17">
        <f t="shared" si="28"/>
        <v>0</v>
      </c>
      <c r="L237" s="4">
        <f t="shared" si="27"/>
        <v>0</v>
      </c>
      <c r="N237" s="17">
        <f>+L237*(assessment!$J$273*assessment!$F$3)</f>
        <v>0</v>
      </c>
      <c r="P237" s="7">
        <f>+N237/payroll!F237</f>
        <v>0</v>
      </c>
      <c r="R237" s="17">
        <f>IF(P237&lt;$R$2,N237, +payroll!F237 * $R$2)</f>
        <v>0</v>
      </c>
      <c r="T237" s="6">
        <f t="shared" si="29"/>
        <v>0</v>
      </c>
      <c r="V237" t="e">
        <f t="shared" si="30"/>
        <v>#DIV/0!</v>
      </c>
    </row>
    <row r="238" spans="1:22" outlineLevel="1" x14ac:dyDescent="0.2">
      <c r="A238" t="s">
        <v>396</v>
      </c>
      <c r="B238" t="s">
        <v>397</v>
      </c>
      <c r="C238" s="17">
        <v>0</v>
      </c>
      <c r="D238" s="17">
        <v>0</v>
      </c>
      <c r="E238" s="17">
        <v>0</v>
      </c>
      <c r="F238" s="17"/>
      <c r="G238" s="17">
        <f t="shared" si="25"/>
        <v>0</v>
      </c>
      <c r="H238" s="15">
        <v>1</v>
      </c>
      <c r="J238" s="17">
        <f t="shared" si="28"/>
        <v>0</v>
      </c>
      <c r="L238" s="4">
        <f t="shared" si="27"/>
        <v>0</v>
      </c>
      <c r="N238" s="17">
        <f>+L238*(assessment!$J$273*assessment!$F$3)</f>
        <v>0</v>
      </c>
      <c r="P238" s="7">
        <f>+N238/payroll!F238</f>
        <v>0</v>
      </c>
      <c r="R238" s="17">
        <f>IF(P238&lt;$R$2,N238, +payroll!F238 * $R$2)</f>
        <v>0</v>
      </c>
      <c r="T238" s="6">
        <f t="shared" si="29"/>
        <v>0</v>
      </c>
      <c r="V238" t="e">
        <f t="shared" si="30"/>
        <v>#DIV/0!</v>
      </c>
    </row>
    <row r="239" spans="1:22" outlineLevel="1" x14ac:dyDescent="0.2">
      <c r="A239" t="s">
        <v>398</v>
      </c>
      <c r="B239" t="s">
        <v>399</v>
      </c>
      <c r="C239" s="17">
        <v>298.31</v>
      </c>
      <c r="D239" s="17">
        <v>26180.220000000005</v>
      </c>
      <c r="E239" s="17">
        <v>6832.6200000000008</v>
      </c>
      <c r="F239" s="17"/>
      <c r="G239" s="17">
        <f t="shared" si="25"/>
        <v>11103.716666666669</v>
      </c>
      <c r="H239" s="15">
        <v>1</v>
      </c>
      <c r="J239" s="17">
        <f t="shared" si="28"/>
        <v>11103.716666666669</v>
      </c>
      <c r="L239" s="4">
        <f t="shared" si="27"/>
        <v>2.5467937403662801E-4</v>
      </c>
      <c r="N239" s="17">
        <f>+L239*(assessment!$J$273*assessment!$F$3)</f>
        <v>7729.1542405343471</v>
      </c>
      <c r="P239" s="7">
        <f>+N239/payroll!F239</f>
        <v>3.5777351921833251E-3</v>
      </c>
      <c r="R239" s="17">
        <f>IF(P239&lt;$R$2,N239, +payroll!F239 * $R$2)</f>
        <v>7729.1542405343471</v>
      </c>
      <c r="T239" s="6">
        <f t="shared" si="29"/>
        <v>0</v>
      </c>
      <c r="V239">
        <f t="shared" si="30"/>
        <v>1</v>
      </c>
    </row>
    <row r="240" spans="1:22" outlineLevel="1" x14ac:dyDescent="0.2">
      <c r="A240" t="s">
        <v>400</v>
      </c>
      <c r="B240" t="s">
        <v>401</v>
      </c>
      <c r="C240" s="17">
        <v>0</v>
      </c>
      <c r="D240" s="17">
        <v>0</v>
      </c>
      <c r="E240" s="17">
        <v>0</v>
      </c>
      <c r="F240" s="17"/>
      <c r="G240" s="17">
        <f t="shared" si="25"/>
        <v>0</v>
      </c>
      <c r="H240" s="15">
        <v>1</v>
      </c>
      <c r="J240" s="17">
        <f t="shared" si="28"/>
        <v>0</v>
      </c>
      <c r="L240" s="4">
        <f t="shared" si="27"/>
        <v>0</v>
      </c>
      <c r="N240" s="17">
        <f>+L240*(assessment!$J$273*assessment!$F$3)</f>
        <v>0</v>
      </c>
      <c r="P240" s="7">
        <f>+N240/payroll!F240</f>
        <v>0</v>
      </c>
      <c r="R240" s="17">
        <f>IF(P240&lt;$R$2,N240, +payroll!F240 * $R$2)</f>
        <v>0</v>
      </c>
      <c r="T240" s="6">
        <f t="shared" si="29"/>
        <v>0</v>
      </c>
      <c r="V240" t="e">
        <f t="shared" si="30"/>
        <v>#DIV/0!</v>
      </c>
    </row>
    <row r="241" spans="1:22" outlineLevel="1" x14ac:dyDescent="0.2">
      <c r="A241" t="s">
        <v>402</v>
      </c>
      <c r="B241" t="s">
        <v>403</v>
      </c>
      <c r="C241" s="17">
        <v>5069.2700000000004</v>
      </c>
      <c r="D241" s="17">
        <v>3610.9500000000007</v>
      </c>
      <c r="E241" s="17">
        <v>3763.45</v>
      </c>
      <c r="F241" s="17"/>
      <c r="G241" s="17">
        <f t="shared" si="25"/>
        <v>4147.8900000000003</v>
      </c>
      <c r="H241" s="15">
        <v>1</v>
      </c>
      <c r="J241" s="17">
        <f t="shared" si="28"/>
        <v>4147.8900000000003</v>
      </c>
      <c r="L241" s="4">
        <f t="shared" si="27"/>
        <v>9.5137696726722628E-5</v>
      </c>
      <c r="N241" s="17">
        <f>+L241*(assessment!$J$273*assessment!$F$3)</f>
        <v>2887.2928358315467</v>
      </c>
      <c r="P241" s="7">
        <f>+N241/payroll!F241</f>
        <v>1.0552924025238532E-3</v>
      </c>
      <c r="R241" s="17">
        <f>IF(P241&lt;$R$2,N241, +payroll!F241 * $R$2)</f>
        <v>2887.2928358315467</v>
      </c>
      <c r="T241" s="6">
        <f t="shared" si="29"/>
        <v>0</v>
      </c>
      <c r="V241">
        <f t="shared" si="30"/>
        <v>1</v>
      </c>
    </row>
    <row r="242" spans="1:22" outlineLevel="1" x14ac:dyDescent="0.2">
      <c r="A242" t="s">
        <v>404</v>
      </c>
      <c r="B242" t="s">
        <v>405</v>
      </c>
      <c r="C242" s="17">
        <v>0</v>
      </c>
      <c r="D242" s="17">
        <v>0</v>
      </c>
      <c r="E242" s="17">
        <v>0</v>
      </c>
      <c r="F242" s="17"/>
      <c r="G242" s="17">
        <f t="shared" si="25"/>
        <v>0</v>
      </c>
      <c r="H242" s="15">
        <v>1</v>
      </c>
      <c r="J242" s="17">
        <f t="shared" si="28"/>
        <v>0</v>
      </c>
      <c r="L242" s="4">
        <f t="shared" si="27"/>
        <v>0</v>
      </c>
      <c r="N242" s="17">
        <f>+L242*(assessment!$J$273*assessment!$F$3)</f>
        <v>0</v>
      </c>
      <c r="P242" s="7">
        <f>+N242/payroll!F242</f>
        <v>0</v>
      </c>
      <c r="R242" s="17">
        <f>IF(P242&lt;$R$2,N242, +payroll!F242 * $R$2)</f>
        <v>0</v>
      </c>
      <c r="T242" s="6">
        <f t="shared" si="29"/>
        <v>0</v>
      </c>
      <c r="V242" t="e">
        <f t="shared" si="30"/>
        <v>#DIV/0!</v>
      </c>
    </row>
    <row r="243" spans="1:22" outlineLevel="1" x14ac:dyDescent="0.2">
      <c r="A243" t="s">
        <v>406</v>
      </c>
      <c r="B243" t="s">
        <v>407</v>
      </c>
      <c r="C243" s="17">
        <v>50327.520000000011</v>
      </c>
      <c r="D243" s="17">
        <v>47355.05</v>
      </c>
      <c r="E243" s="17">
        <v>13041.070000000003</v>
      </c>
      <c r="F243" s="17"/>
      <c r="G243" s="17">
        <f t="shared" si="25"/>
        <v>36907.880000000005</v>
      </c>
      <c r="H243" s="15">
        <v>1</v>
      </c>
      <c r="J243" s="17">
        <f t="shared" si="28"/>
        <v>36907.880000000005</v>
      </c>
      <c r="L243" s="4">
        <f t="shared" si="27"/>
        <v>8.4653418829001533E-4</v>
      </c>
      <c r="N243" s="17">
        <f>+L243*(assessment!$J$273*assessment!$F$3)</f>
        <v>25691.100176169191</v>
      </c>
      <c r="P243" s="7">
        <f>+N243/payroll!F243</f>
        <v>1.7577828141357012E-3</v>
      </c>
      <c r="R243" s="17">
        <f>IF(P243&lt;$R$2,N243, +payroll!F243 * $R$2)</f>
        <v>25691.100176169191</v>
      </c>
      <c r="T243" s="6">
        <f t="shared" si="29"/>
        <v>0</v>
      </c>
      <c r="V243">
        <f t="shared" si="30"/>
        <v>1</v>
      </c>
    </row>
    <row r="244" spans="1:22" outlineLevel="1" x14ac:dyDescent="0.2">
      <c r="A244" t="s">
        <v>408</v>
      </c>
      <c r="B244" t="s">
        <v>409</v>
      </c>
      <c r="C244" s="17">
        <v>1766.8999999999999</v>
      </c>
      <c r="D244" s="17">
        <v>12334.31</v>
      </c>
      <c r="E244" s="17">
        <v>5751.32</v>
      </c>
      <c r="F244" s="17"/>
      <c r="G244" s="17">
        <f t="shared" si="25"/>
        <v>6617.5099999999993</v>
      </c>
      <c r="H244" s="15">
        <v>1</v>
      </c>
      <c r="J244" s="17">
        <f t="shared" si="28"/>
        <v>6617.5099999999993</v>
      </c>
      <c r="L244" s="4">
        <f t="shared" si="27"/>
        <v>1.517819082632505E-4</v>
      </c>
      <c r="N244" s="17">
        <f>+L244*(assessment!$J$273*assessment!$F$3)</f>
        <v>4606.3635279729251</v>
      </c>
      <c r="P244" s="7">
        <f>+N244/payroll!F244</f>
        <v>1.3530339453271662E-3</v>
      </c>
      <c r="R244" s="17">
        <f>IF(P244&lt;$R$2,N244, +payroll!F244 * $R$2)</f>
        <v>4606.3635279729251</v>
      </c>
      <c r="T244" s="6">
        <f t="shared" si="29"/>
        <v>0</v>
      </c>
      <c r="V244">
        <f t="shared" si="30"/>
        <v>1</v>
      </c>
    </row>
    <row r="245" spans="1:22" outlineLevel="1" x14ac:dyDescent="0.2">
      <c r="A245" t="s">
        <v>410</v>
      </c>
      <c r="B245" t="s">
        <v>411</v>
      </c>
      <c r="C245" s="17">
        <v>173.71</v>
      </c>
      <c r="D245" s="17">
        <v>0</v>
      </c>
      <c r="E245" s="17">
        <v>0</v>
      </c>
      <c r="F245" s="17"/>
      <c r="G245" s="17">
        <f t="shared" si="25"/>
        <v>57.903333333333336</v>
      </c>
      <c r="H245" s="15">
        <v>1</v>
      </c>
      <c r="J245" s="17">
        <f t="shared" si="28"/>
        <v>57.903333333333336</v>
      </c>
      <c r="L245" s="4">
        <f t="shared" si="27"/>
        <v>1.3280944687860564E-6</v>
      </c>
      <c r="N245" s="17">
        <f>+L245*(assessment!$J$273*assessment!$F$3)</f>
        <v>40.305764980291016</v>
      </c>
      <c r="P245" s="7">
        <f>+N245/payroll!F245</f>
        <v>3.7731242457950786E-5</v>
      </c>
      <c r="R245" s="17">
        <f>IF(P245&lt;$R$2,N245, +payroll!F245 * $R$2)</f>
        <v>40.305764980291016</v>
      </c>
      <c r="T245" s="6">
        <f t="shared" si="29"/>
        <v>0</v>
      </c>
      <c r="V245">
        <f t="shared" si="30"/>
        <v>1</v>
      </c>
    </row>
    <row r="246" spans="1:22" outlineLevel="1" x14ac:dyDescent="0.2">
      <c r="A246" t="s">
        <v>412</v>
      </c>
      <c r="B246" t="s">
        <v>413</v>
      </c>
      <c r="C246" s="17">
        <v>18270.03</v>
      </c>
      <c r="D246" s="17">
        <v>38313.519999999997</v>
      </c>
      <c r="E246" s="17">
        <v>63244.930000000008</v>
      </c>
      <c r="F246" s="17"/>
      <c r="G246" s="17">
        <f t="shared" si="25"/>
        <v>39942.826666666668</v>
      </c>
      <c r="H246" s="15">
        <v>1</v>
      </c>
      <c r="J246" s="17">
        <f t="shared" si="28"/>
        <v>39942.826666666668</v>
      </c>
      <c r="L246" s="4">
        <f t="shared" si="27"/>
        <v>9.1614496281757288E-4</v>
      </c>
      <c r="N246" s="17">
        <f>+L246*(assessment!$J$273*assessment!$F$3)</f>
        <v>27803.687483884078</v>
      </c>
      <c r="P246" s="7">
        <f>+N246/payroll!F246</f>
        <v>4.1209873296836636E-3</v>
      </c>
      <c r="R246" s="17">
        <f>IF(P246&lt;$R$2,N246, +payroll!F246 * $R$2)</f>
        <v>27803.687483884078</v>
      </c>
      <c r="T246" s="6">
        <f t="shared" si="29"/>
        <v>0</v>
      </c>
      <c r="V246">
        <f t="shared" si="30"/>
        <v>1</v>
      </c>
    </row>
    <row r="247" spans="1:22" outlineLevel="1" x14ac:dyDescent="0.2">
      <c r="A247" t="s">
        <v>414</v>
      </c>
      <c r="B247" t="s">
        <v>415</v>
      </c>
      <c r="C247" s="17">
        <v>12592.64</v>
      </c>
      <c r="D247" s="17">
        <v>2527.9300000000003</v>
      </c>
      <c r="E247" s="17">
        <v>1739.74</v>
      </c>
      <c r="F247" s="17"/>
      <c r="G247" s="17">
        <f t="shared" si="25"/>
        <v>5620.1033333333335</v>
      </c>
      <c r="H247" s="15">
        <v>1</v>
      </c>
      <c r="J247" s="17">
        <f t="shared" si="28"/>
        <v>5620.1033333333335</v>
      </c>
      <c r="L247" s="4">
        <f t="shared" si="27"/>
        <v>1.2890498217154011E-4</v>
      </c>
      <c r="N247" s="17">
        <f>+L247*(assessment!$J$273*assessment!$F$3)</f>
        <v>3912.0815862923864</v>
      </c>
      <c r="P247" s="7">
        <f>+N247/payroll!F247</f>
        <v>3.1125117376181539E-4</v>
      </c>
      <c r="R247" s="17">
        <f>IF(P247&lt;$R$2,N247, +payroll!F247 * $R$2)</f>
        <v>3912.0815862923864</v>
      </c>
      <c r="T247" s="6">
        <f t="shared" si="29"/>
        <v>0</v>
      </c>
      <c r="V247">
        <f t="shared" si="30"/>
        <v>1</v>
      </c>
    </row>
    <row r="248" spans="1:22" outlineLevel="1" x14ac:dyDescent="0.2">
      <c r="A248" t="s">
        <v>416</v>
      </c>
      <c r="B248" t="s">
        <v>417</v>
      </c>
      <c r="C248" s="17">
        <v>0</v>
      </c>
      <c r="D248" s="17">
        <v>0</v>
      </c>
      <c r="E248" s="17">
        <v>0</v>
      </c>
      <c r="F248" s="17"/>
      <c r="G248" s="17">
        <f t="shared" si="25"/>
        <v>0</v>
      </c>
      <c r="H248" s="15">
        <v>1</v>
      </c>
      <c r="J248" s="17">
        <f t="shared" si="28"/>
        <v>0</v>
      </c>
      <c r="L248" s="4">
        <f t="shared" si="27"/>
        <v>0</v>
      </c>
      <c r="N248" s="17">
        <f>+L248*(assessment!$J$273*assessment!$F$3)</f>
        <v>0</v>
      </c>
      <c r="P248" s="7">
        <f>+N248/payroll!F248</f>
        <v>0</v>
      </c>
      <c r="R248" s="17">
        <f>IF(P248&lt;$R$2,N248, +payroll!F248 * $R$2)</f>
        <v>0</v>
      </c>
      <c r="T248" s="6">
        <f t="shared" si="29"/>
        <v>0</v>
      </c>
      <c r="V248" t="e">
        <f t="shared" si="30"/>
        <v>#DIV/0!</v>
      </c>
    </row>
    <row r="249" spans="1:22" outlineLevel="1" x14ac:dyDescent="0.2">
      <c r="A249" t="s">
        <v>418</v>
      </c>
      <c r="B249" t="s">
        <v>419</v>
      </c>
      <c r="C249" s="17">
        <v>0</v>
      </c>
      <c r="D249" s="17">
        <v>0</v>
      </c>
      <c r="E249" s="17">
        <v>0</v>
      </c>
      <c r="F249" s="17"/>
      <c r="G249" s="17">
        <f t="shared" si="25"/>
        <v>0</v>
      </c>
      <c r="H249" s="15">
        <v>1</v>
      </c>
      <c r="J249" s="17">
        <f t="shared" si="28"/>
        <v>0</v>
      </c>
      <c r="L249" s="4">
        <f t="shared" si="27"/>
        <v>0</v>
      </c>
      <c r="N249" s="17">
        <f>+L249*(assessment!$J$273*assessment!$F$3)</f>
        <v>0</v>
      </c>
      <c r="P249" s="7">
        <f>+N249/payroll!F249</f>
        <v>0</v>
      </c>
      <c r="R249" s="17">
        <f>IF(P249&lt;$R$2,N249, +payroll!F249 * $R$2)</f>
        <v>0</v>
      </c>
      <c r="T249" s="6">
        <f t="shared" si="29"/>
        <v>0</v>
      </c>
      <c r="V249" t="e">
        <f t="shared" si="30"/>
        <v>#DIV/0!</v>
      </c>
    </row>
    <row r="250" spans="1:22" outlineLevel="1" x14ac:dyDescent="0.2">
      <c r="A250" t="s">
        <v>420</v>
      </c>
      <c r="B250" t="s">
        <v>421</v>
      </c>
      <c r="C250" s="17">
        <v>6343.130000000001</v>
      </c>
      <c r="D250" s="17">
        <v>25001.800000000003</v>
      </c>
      <c r="E250" s="17">
        <v>9244.6299999999974</v>
      </c>
      <c r="F250" s="17"/>
      <c r="G250" s="17">
        <f t="shared" si="25"/>
        <v>13529.853333333333</v>
      </c>
      <c r="H250" s="15">
        <v>1</v>
      </c>
      <c r="J250" s="17">
        <f t="shared" si="28"/>
        <v>13529.853333333333</v>
      </c>
      <c r="L250" s="4">
        <f t="shared" si="27"/>
        <v>3.1032623410546178E-4</v>
      </c>
      <c r="N250" s="17">
        <f>+L250*(assessment!$J$273*assessment!$F$3)</f>
        <v>9417.9567440758801</v>
      </c>
      <c r="P250" s="7">
        <f>+N250/payroll!F250</f>
        <v>4.4746108046580697E-3</v>
      </c>
      <c r="R250" s="17">
        <f>IF(P250&lt;$R$2,N250, +payroll!F250 * $R$2)</f>
        <v>9417.9567440758801</v>
      </c>
      <c r="T250" s="6">
        <f t="shared" si="29"/>
        <v>0</v>
      </c>
      <c r="V250">
        <f t="shared" si="30"/>
        <v>1</v>
      </c>
    </row>
    <row r="251" spans="1:22" outlineLevel="1" x14ac:dyDescent="0.2">
      <c r="A251" t="s">
        <v>422</v>
      </c>
      <c r="B251" t="s">
        <v>423</v>
      </c>
      <c r="C251" s="17">
        <v>0</v>
      </c>
      <c r="D251" s="17">
        <v>0</v>
      </c>
      <c r="E251" s="17">
        <v>0</v>
      </c>
      <c r="F251" s="17"/>
      <c r="G251" s="17">
        <f t="shared" si="25"/>
        <v>0</v>
      </c>
      <c r="H251" s="15">
        <v>1</v>
      </c>
      <c r="J251" s="17">
        <f t="shared" si="28"/>
        <v>0</v>
      </c>
      <c r="L251" s="4">
        <f t="shared" si="27"/>
        <v>0</v>
      </c>
      <c r="N251" s="17">
        <f>+L251*(assessment!$J$273*assessment!$F$3)</f>
        <v>0</v>
      </c>
      <c r="P251" s="7">
        <f>+N251/payroll!F251</f>
        <v>0</v>
      </c>
      <c r="R251" s="17">
        <f>IF(P251&lt;$R$2,N251, +payroll!F251 * $R$2)</f>
        <v>0</v>
      </c>
      <c r="T251" s="6">
        <f t="shared" si="29"/>
        <v>0</v>
      </c>
      <c r="V251" t="e">
        <f t="shared" si="30"/>
        <v>#DIV/0!</v>
      </c>
    </row>
    <row r="252" spans="1:22" outlineLevel="1" x14ac:dyDescent="0.2">
      <c r="A252" t="s">
        <v>424</v>
      </c>
      <c r="B252" t="s">
        <v>425</v>
      </c>
      <c r="C252" s="17">
        <v>0</v>
      </c>
      <c r="D252" s="17">
        <v>0</v>
      </c>
      <c r="E252" s="17">
        <v>0</v>
      </c>
      <c r="F252" s="17"/>
      <c r="G252" s="17">
        <f t="shared" si="25"/>
        <v>0</v>
      </c>
      <c r="H252" s="15">
        <v>1</v>
      </c>
      <c r="J252" s="17">
        <f t="shared" si="28"/>
        <v>0</v>
      </c>
      <c r="L252" s="4">
        <f t="shared" si="27"/>
        <v>0</v>
      </c>
      <c r="N252" s="17">
        <f>+L252*(assessment!$J$273*assessment!$F$3)</f>
        <v>0</v>
      </c>
      <c r="P252" s="7">
        <f>+N252/payroll!F252</f>
        <v>0</v>
      </c>
      <c r="R252" s="17">
        <f>IF(P252&lt;$R$2,N252, +payroll!F252 * $R$2)</f>
        <v>0</v>
      </c>
      <c r="T252" s="6">
        <f t="shared" si="29"/>
        <v>0</v>
      </c>
      <c r="V252" t="e">
        <f t="shared" si="30"/>
        <v>#DIV/0!</v>
      </c>
    </row>
    <row r="253" spans="1:22" outlineLevel="1" x14ac:dyDescent="0.2">
      <c r="A253" t="s">
        <v>426</v>
      </c>
      <c r="B253" t="s">
        <v>427</v>
      </c>
      <c r="C253" s="17">
        <v>77.63</v>
      </c>
      <c r="D253" s="17">
        <v>952.51</v>
      </c>
      <c r="E253" s="17">
        <v>0</v>
      </c>
      <c r="F253" s="17"/>
      <c r="G253" s="17">
        <f t="shared" si="25"/>
        <v>343.37999999999994</v>
      </c>
      <c r="H253" s="15">
        <v>1</v>
      </c>
      <c r="J253" s="17">
        <f t="shared" si="28"/>
        <v>343.37999999999994</v>
      </c>
      <c r="L253" s="4">
        <f t="shared" si="27"/>
        <v>7.8759037250317647E-6</v>
      </c>
      <c r="N253" s="17">
        <f>+L253*(assessment!$J$273*assessment!$F$3)</f>
        <v>239.02239788611467</v>
      </c>
      <c r="P253" s="7">
        <f>+N253/payroll!F253</f>
        <v>8.9501800264209442E-5</v>
      </c>
      <c r="R253" s="17">
        <f>IF(P253&lt;$R$2,N253, +payroll!F253 * $R$2)</f>
        <v>239.02239788611467</v>
      </c>
      <c r="T253" s="6">
        <f t="shared" si="29"/>
        <v>0</v>
      </c>
      <c r="V253">
        <f t="shared" si="30"/>
        <v>1</v>
      </c>
    </row>
    <row r="254" spans="1:22" outlineLevel="1" x14ac:dyDescent="0.2">
      <c r="A254" t="s">
        <v>428</v>
      </c>
      <c r="B254" t="s">
        <v>429</v>
      </c>
      <c r="C254" s="17">
        <v>0</v>
      </c>
      <c r="D254" s="17">
        <v>0</v>
      </c>
      <c r="E254" s="17">
        <v>0</v>
      </c>
      <c r="F254" s="17"/>
      <c r="G254" s="17">
        <f t="shared" si="25"/>
        <v>0</v>
      </c>
      <c r="H254" s="15">
        <v>1</v>
      </c>
      <c r="J254" s="17">
        <f t="shared" si="28"/>
        <v>0</v>
      </c>
      <c r="L254" s="4">
        <f t="shared" si="27"/>
        <v>0</v>
      </c>
      <c r="N254" s="17">
        <f>+L254*(assessment!$J$273*assessment!$F$3)</f>
        <v>0</v>
      </c>
      <c r="P254" s="7">
        <f>+N254/payroll!F254</f>
        <v>0</v>
      </c>
      <c r="R254" s="17">
        <f>IF(P254&lt;$R$2,N254, +payroll!F254 * $R$2)</f>
        <v>0</v>
      </c>
      <c r="T254" s="6">
        <f t="shared" si="29"/>
        <v>0</v>
      </c>
      <c r="V254" t="e">
        <f t="shared" si="30"/>
        <v>#DIV/0!</v>
      </c>
    </row>
    <row r="255" spans="1:22" outlineLevel="1" x14ac:dyDescent="0.2">
      <c r="A255" t="s">
        <v>430</v>
      </c>
      <c r="B255" t="s">
        <v>431</v>
      </c>
      <c r="C255" s="17">
        <v>145.31</v>
      </c>
      <c r="D255" s="17">
        <v>4999.72</v>
      </c>
      <c r="E255" s="17">
        <v>0</v>
      </c>
      <c r="F255" s="17"/>
      <c r="G255" s="17">
        <f t="shared" si="25"/>
        <v>1715.0100000000002</v>
      </c>
      <c r="H255" s="15">
        <v>1</v>
      </c>
      <c r="J255" s="17">
        <f t="shared" si="28"/>
        <v>1715.0100000000002</v>
      </c>
      <c r="L255" s="4">
        <f t="shared" si="27"/>
        <v>3.9336168814336104E-5</v>
      </c>
      <c r="N255" s="17">
        <f>+L255*(assessment!$J$273*assessment!$F$3)</f>
        <v>1193.7963847593503</v>
      </c>
      <c r="P255" s="7">
        <f>+N255/payroll!F255</f>
        <v>6.7314800612264301E-4</v>
      </c>
      <c r="R255" s="17">
        <f>IF(P255&lt;$R$2,N255, +payroll!F255 * $R$2)</f>
        <v>1193.7963847593503</v>
      </c>
      <c r="T255" s="6">
        <f t="shared" si="29"/>
        <v>0</v>
      </c>
      <c r="V255">
        <f t="shared" si="30"/>
        <v>1</v>
      </c>
    </row>
    <row r="256" spans="1:22" outlineLevel="1" x14ac:dyDescent="0.2">
      <c r="A256" t="s">
        <v>432</v>
      </c>
      <c r="B256" t="s">
        <v>433</v>
      </c>
      <c r="C256" s="17">
        <v>0</v>
      </c>
      <c r="D256" s="17">
        <v>0</v>
      </c>
      <c r="E256" s="17">
        <v>0</v>
      </c>
      <c r="F256" s="17"/>
      <c r="G256" s="17">
        <f t="shared" si="25"/>
        <v>0</v>
      </c>
      <c r="H256" s="15">
        <v>1</v>
      </c>
      <c r="J256" s="17">
        <f t="shared" si="28"/>
        <v>0</v>
      </c>
      <c r="L256" s="4">
        <f t="shared" si="27"/>
        <v>0</v>
      </c>
      <c r="N256" s="17">
        <f>+L256*(assessment!$J$273*assessment!$F$3)</f>
        <v>0</v>
      </c>
      <c r="P256" s="7">
        <f>+N256/payroll!F256</f>
        <v>0</v>
      </c>
      <c r="R256" s="17">
        <f>IF(P256&lt;$R$2,N256, +payroll!F256 * $R$2)</f>
        <v>0</v>
      </c>
      <c r="T256" s="6">
        <f t="shared" si="29"/>
        <v>0</v>
      </c>
      <c r="V256" t="e">
        <f t="shared" si="30"/>
        <v>#DIV/0!</v>
      </c>
    </row>
    <row r="257" spans="1:22" outlineLevel="1" x14ac:dyDescent="0.2">
      <c r="A257" t="s">
        <v>434</v>
      </c>
      <c r="B257" t="s">
        <v>435</v>
      </c>
      <c r="C257" s="17">
        <v>0</v>
      </c>
      <c r="D257" s="17">
        <v>0</v>
      </c>
      <c r="E257" s="17">
        <v>0</v>
      </c>
      <c r="F257" s="17"/>
      <c r="G257" s="17">
        <f t="shared" si="25"/>
        <v>0</v>
      </c>
      <c r="H257" s="15">
        <v>1</v>
      </c>
      <c r="J257" s="17">
        <f t="shared" si="28"/>
        <v>0</v>
      </c>
      <c r="L257" s="4">
        <f t="shared" si="27"/>
        <v>0</v>
      </c>
      <c r="N257" s="17">
        <f>+L257*(assessment!$J$273*assessment!$F$3)</f>
        <v>0</v>
      </c>
      <c r="P257" s="7">
        <f>+N257/payroll!F257</f>
        <v>0</v>
      </c>
      <c r="R257" s="17">
        <f>IF(P257&lt;$R$2,N257, +payroll!F257 * $R$2)</f>
        <v>0</v>
      </c>
      <c r="T257" s="6">
        <f t="shared" si="29"/>
        <v>0</v>
      </c>
      <c r="V257" t="e">
        <f t="shared" si="30"/>
        <v>#DIV/0!</v>
      </c>
    </row>
    <row r="258" spans="1:22" outlineLevel="1" x14ac:dyDescent="0.2">
      <c r="A258" t="s">
        <v>436</v>
      </c>
      <c r="B258" t="s">
        <v>437</v>
      </c>
      <c r="C258" s="17">
        <v>0</v>
      </c>
      <c r="D258" s="17">
        <v>0</v>
      </c>
      <c r="E258" s="17">
        <v>0</v>
      </c>
      <c r="F258" s="17"/>
      <c r="G258" s="17">
        <f t="shared" si="25"/>
        <v>0</v>
      </c>
      <c r="H258" s="15">
        <v>1</v>
      </c>
      <c r="J258" s="17">
        <f t="shared" si="28"/>
        <v>0</v>
      </c>
      <c r="L258" s="4">
        <f t="shared" si="27"/>
        <v>0</v>
      </c>
      <c r="N258" s="17">
        <f>+L258*(assessment!$J$273*assessment!$F$3)</f>
        <v>0</v>
      </c>
      <c r="P258" s="7">
        <f>+N258/payroll!F258</f>
        <v>0</v>
      </c>
      <c r="R258" s="17">
        <f>IF(P258&lt;$R$2,N258, +payroll!F258 * $R$2)</f>
        <v>0</v>
      </c>
      <c r="T258" s="6">
        <f t="shared" si="29"/>
        <v>0</v>
      </c>
      <c r="V258" t="e">
        <f t="shared" si="30"/>
        <v>#DIV/0!</v>
      </c>
    </row>
    <row r="259" spans="1:22" outlineLevel="1" x14ac:dyDescent="0.2">
      <c r="A259" t="s">
        <v>438</v>
      </c>
      <c r="B259" t="s">
        <v>439</v>
      </c>
      <c r="C259" s="17">
        <v>615.56000000000006</v>
      </c>
      <c r="D259" s="17">
        <v>2927.81</v>
      </c>
      <c r="E259" s="17">
        <v>587.82999999999993</v>
      </c>
      <c r="F259" s="17"/>
      <c r="G259" s="17">
        <f t="shared" si="25"/>
        <v>1377.0666666666666</v>
      </c>
      <c r="H259" s="15">
        <v>1</v>
      </c>
      <c r="J259" s="17">
        <f t="shared" si="28"/>
        <v>1377.0666666666666</v>
      </c>
      <c r="L259" s="4">
        <f t="shared" si="27"/>
        <v>3.1584962693275894E-5</v>
      </c>
      <c r="N259" s="17">
        <f>+L259*(assessment!$J$273*assessment!$F$3)</f>
        <v>958.55838055712536</v>
      </c>
      <c r="P259" s="7">
        <f>+N259/payroll!F259</f>
        <v>2.0971033996624062E-4</v>
      </c>
      <c r="R259" s="17">
        <f>IF(P259&lt;$R$2,N259, +payroll!F259 * $R$2)</f>
        <v>958.55838055712536</v>
      </c>
      <c r="T259" s="6">
        <f t="shared" si="29"/>
        <v>0</v>
      </c>
      <c r="V259">
        <f t="shared" si="30"/>
        <v>1</v>
      </c>
    </row>
    <row r="260" spans="1:22" outlineLevel="1" x14ac:dyDescent="0.2">
      <c r="A260" t="s">
        <v>440</v>
      </c>
      <c r="B260" t="s">
        <v>441</v>
      </c>
      <c r="C260" s="17">
        <v>0</v>
      </c>
      <c r="D260" s="17">
        <v>0</v>
      </c>
      <c r="E260" s="17">
        <v>0</v>
      </c>
      <c r="F260" s="17"/>
      <c r="G260" s="17">
        <f t="shared" si="25"/>
        <v>0</v>
      </c>
      <c r="H260" s="15">
        <v>1</v>
      </c>
      <c r="J260" s="17">
        <f t="shared" si="28"/>
        <v>0</v>
      </c>
      <c r="L260" s="4">
        <f t="shared" si="27"/>
        <v>0</v>
      </c>
      <c r="N260" s="17">
        <f>+L260*(assessment!$J$273*assessment!$F$3)</f>
        <v>0</v>
      </c>
      <c r="P260" s="7">
        <f>+N260/payroll!F260</f>
        <v>0</v>
      </c>
      <c r="R260" s="17">
        <f>IF(P260&lt;$R$2,N260, +payroll!F260 * $R$2)</f>
        <v>0</v>
      </c>
      <c r="T260" s="6">
        <f t="shared" si="29"/>
        <v>0</v>
      </c>
      <c r="V260" t="e">
        <f t="shared" si="30"/>
        <v>#DIV/0!</v>
      </c>
    </row>
    <row r="261" spans="1:22" outlineLevel="1" x14ac:dyDescent="0.2">
      <c r="A261" t="s">
        <v>442</v>
      </c>
      <c r="B261" t="s">
        <v>443</v>
      </c>
      <c r="C261" s="17">
        <v>43.12</v>
      </c>
      <c r="D261" s="17">
        <v>0</v>
      </c>
      <c r="E261" s="17">
        <v>0</v>
      </c>
      <c r="F261" s="17"/>
      <c r="G261" s="17">
        <f t="shared" si="25"/>
        <v>14.373333333333333</v>
      </c>
      <c r="H261" s="15">
        <v>1</v>
      </c>
      <c r="J261" s="17">
        <f t="shared" si="28"/>
        <v>14.373333333333333</v>
      </c>
      <c r="L261" s="4">
        <f t="shared" si="27"/>
        <v>3.2967263539263571E-7</v>
      </c>
      <c r="N261" s="17">
        <f>+L261*(assessment!$J$273*assessment!$F$3)</f>
        <v>10.005092314490522</v>
      </c>
      <c r="P261" s="7">
        <f>+N261/payroll!F261</f>
        <v>2.3216473709780782E-5</v>
      </c>
      <c r="R261" s="17">
        <f>IF(P261&lt;$R$2,N261, +payroll!F261 * $R$2)</f>
        <v>10.005092314490522</v>
      </c>
      <c r="T261" s="6">
        <f t="shared" si="29"/>
        <v>0</v>
      </c>
      <c r="V261">
        <f t="shared" si="30"/>
        <v>1</v>
      </c>
    </row>
    <row r="262" spans="1:22" outlineLevel="1" x14ac:dyDescent="0.2">
      <c r="A262" t="s">
        <v>444</v>
      </c>
      <c r="B262" t="s">
        <v>445</v>
      </c>
      <c r="C262" s="23">
        <v>0</v>
      </c>
      <c r="D262" s="23">
        <v>0</v>
      </c>
      <c r="E262" s="23">
        <v>0</v>
      </c>
      <c r="F262" s="17"/>
      <c r="G262" s="23">
        <f>IF(SUM(C262:E262)&gt;0,AVERAGE(C262:E262),0)</f>
        <v>0</v>
      </c>
      <c r="H262" s="15">
        <v>1</v>
      </c>
      <c r="J262" s="23">
        <f t="shared" si="28"/>
        <v>0</v>
      </c>
      <c r="L262" s="29">
        <f t="shared" si="27"/>
        <v>0</v>
      </c>
      <c r="N262" s="23">
        <f>+L262*(assessment!$J$273*assessment!$F$3)</f>
        <v>0</v>
      </c>
      <c r="P262" s="31">
        <f>+N262/payroll!F262</f>
        <v>0</v>
      </c>
      <c r="R262" s="23">
        <f>IF(P262&lt;$R$2,N262, +payroll!F262 * $R$2)</f>
        <v>0</v>
      </c>
      <c r="T262" s="30">
        <f t="shared" si="29"/>
        <v>0</v>
      </c>
      <c r="V262" t="e">
        <f t="shared" si="30"/>
        <v>#DIV/0!</v>
      </c>
    </row>
    <row r="263" spans="1:22" x14ac:dyDescent="0.2">
      <c r="B263" t="s">
        <v>489</v>
      </c>
      <c r="C263" s="17">
        <f>SUBTOTAL(9,C142:C262)</f>
        <v>642501.53000000014</v>
      </c>
      <c r="D263" s="17">
        <f>SUBTOTAL(9,D142:D262)</f>
        <v>544845.66000000015</v>
      </c>
      <c r="E263" s="17">
        <f>SUBTOTAL(9,E142:E262)</f>
        <v>765276.74000000011</v>
      </c>
      <c r="F263" s="17"/>
      <c r="G263" s="17">
        <f>SUBTOTAL(9,G142:G262)</f>
        <v>650874.6433333332</v>
      </c>
      <c r="H263" s="15">
        <f>+J263/G263</f>
        <v>1</v>
      </c>
      <c r="J263" s="17">
        <f>SUBTOTAL(9,J142:J262)</f>
        <v>650874.6433333332</v>
      </c>
      <c r="L263" s="4">
        <f>SUBTOTAL(9,L142:L262)</f>
        <v>1.492872627397555E-2</v>
      </c>
      <c r="N263" s="17">
        <f>SUBTOTAL(9,N142:N262)</f>
        <v>453065.46092609642</v>
      </c>
      <c r="P263" s="7">
        <f>+N263/payroll!F263</f>
        <v>1.6712904400574377E-3</v>
      </c>
      <c r="R263" s="17">
        <f>SUBTOTAL(9,R142:R262)</f>
        <v>453065.46092609642</v>
      </c>
      <c r="T263" s="6">
        <f>SUBTOTAL(9,T142:T262)</f>
        <v>0</v>
      </c>
      <c r="V263">
        <f>+R263/N263</f>
        <v>1</v>
      </c>
    </row>
    <row r="264" spans="1:22" x14ac:dyDescent="0.2">
      <c r="C264" s="17"/>
      <c r="D264" s="17"/>
      <c r="E264" s="17"/>
      <c r="F264" s="17"/>
      <c r="G264" s="17"/>
      <c r="J264" s="17"/>
      <c r="N264" s="17"/>
      <c r="R264" s="17"/>
      <c r="T264" s="8"/>
    </row>
    <row r="265" spans="1:22" ht="13.5" thickBot="1" x14ac:dyDescent="0.25">
      <c r="C265" s="18">
        <f>SUBTOTAL(9,C4:C264)</f>
        <v>44415109.299999997</v>
      </c>
      <c r="D265" s="18">
        <f>SUBTOTAL(9,D4:D264)</f>
        <v>42588655.579999939</v>
      </c>
      <c r="E265" s="18">
        <f>SUBTOTAL(9,E4:E264)</f>
        <v>43792593.660000019</v>
      </c>
      <c r="F265" s="17"/>
      <c r="G265" s="18">
        <f>SUBTOTAL(9,G4:G264)</f>
        <v>43598806.18</v>
      </c>
      <c r="H265" s="15">
        <f>+J265/G265</f>
        <v>1</v>
      </c>
      <c r="J265" s="18">
        <f>SUBTOTAL(9,J4:J264)</f>
        <v>43598806.18</v>
      </c>
      <c r="L265" s="19">
        <f>SUBTOTAL(9,L4:L264)</f>
        <v>0.99999999999999989</v>
      </c>
      <c r="N265" s="18">
        <f>SUBTOTAL(9,N5:N264)</f>
        <v>30348567.761999968</v>
      </c>
      <c r="P265" s="7">
        <f>+N265/payroll!F265</f>
        <v>3.6617315148505651E-3</v>
      </c>
      <c r="R265" s="18">
        <f>SUBTOTAL(9,R5:R264)</f>
        <v>30348567.761999968</v>
      </c>
      <c r="T265" s="6">
        <f>SUBTOTAL(9,T4:T264)</f>
        <v>0</v>
      </c>
    </row>
    <row r="266" spans="1:22" ht="13.5" thickTop="1" x14ac:dyDescent="0.2"/>
    <row r="269" spans="1:22" x14ac:dyDescent="0.2">
      <c r="E269" s="17"/>
    </row>
  </sheetData>
  <autoFilter ref="C3:E262"/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2013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Stuart Cargile</cp:lastModifiedBy>
  <cp:lastPrinted>2013-05-01T17:30:48Z</cp:lastPrinted>
  <dcterms:created xsi:type="dcterms:W3CDTF">2001-09-27T20:26:12Z</dcterms:created>
  <dcterms:modified xsi:type="dcterms:W3CDTF">2013-05-01T22:27:48Z</dcterms:modified>
</cp:coreProperties>
</file>